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ownloads\Telegram 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56" i="1" l="1"/>
  <c r="J156" i="1" s="1"/>
  <c r="F156" i="1" s="1"/>
  <c r="B156" i="1"/>
  <c r="I156" i="1" s="1"/>
  <c r="E156" i="1" s="1"/>
  <c r="B155" i="1"/>
  <c r="C155" i="1" s="1"/>
  <c r="J155" i="1" s="1"/>
  <c r="F155" i="1" s="1"/>
  <c r="I154" i="1"/>
  <c r="E154" i="1"/>
  <c r="C154" i="1"/>
  <c r="J154" i="1" s="1"/>
  <c r="F154" i="1" s="1"/>
  <c r="I153" i="1"/>
  <c r="E153" i="1"/>
  <c r="C153" i="1"/>
  <c r="J153" i="1" s="1"/>
  <c r="F153" i="1" s="1"/>
  <c r="Q152" i="1"/>
  <c r="B152" i="1"/>
  <c r="C152" i="1" s="1"/>
  <c r="J152" i="1" s="1"/>
  <c r="F152" i="1" s="1"/>
  <c r="C151" i="1"/>
  <c r="J151" i="1" s="1"/>
  <c r="F151" i="1" s="1"/>
  <c r="B151" i="1"/>
  <c r="I151" i="1" s="1"/>
  <c r="E151" i="1" s="1"/>
  <c r="Q150" i="1"/>
  <c r="C150" i="1"/>
  <c r="J150" i="1" s="1"/>
  <c r="F150" i="1" s="1"/>
  <c r="B150" i="1"/>
  <c r="I150" i="1" s="1"/>
  <c r="E150" i="1" s="1"/>
  <c r="B149" i="1"/>
  <c r="C149" i="1" s="1"/>
  <c r="J149" i="1" s="1"/>
  <c r="F149" i="1" s="1"/>
  <c r="Q148" i="1"/>
  <c r="F60" i="1" s="1"/>
  <c r="G60" i="1" s="1"/>
  <c r="C148" i="1"/>
  <c r="J148" i="1" s="1"/>
  <c r="F148" i="1" s="1"/>
  <c r="B148" i="1"/>
  <c r="I148" i="1" s="1"/>
  <c r="E148" i="1" s="1"/>
  <c r="B147" i="1"/>
  <c r="C147" i="1" s="1"/>
  <c r="J147" i="1" s="1"/>
  <c r="F147" i="1" s="1"/>
  <c r="C146" i="1"/>
  <c r="J146" i="1" s="1"/>
  <c r="F146" i="1" s="1"/>
  <c r="B146" i="1"/>
  <c r="I146" i="1" s="1"/>
  <c r="E146" i="1" s="1"/>
  <c r="Q145" i="1"/>
  <c r="C145" i="1"/>
  <c r="J145" i="1" s="1"/>
  <c r="F145" i="1" s="1"/>
  <c r="B145" i="1"/>
  <c r="I145" i="1" s="1"/>
  <c r="E145" i="1" s="1"/>
  <c r="B144" i="1"/>
  <c r="C144" i="1" s="1"/>
  <c r="J144" i="1" s="1"/>
  <c r="F144" i="1" s="1"/>
  <c r="Q143" i="1"/>
  <c r="F56" i="1" s="1"/>
  <c r="G56" i="1" s="1"/>
  <c r="C143" i="1"/>
  <c r="J143" i="1" s="1"/>
  <c r="F143" i="1" s="1"/>
  <c r="B143" i="1"/>
  <c r="I143" i="1" s="1"/>
  <c r="E143" i="1" s="1"/>
  <c r="B142" i="1"/>
  <c r="C142" i="1" s="1"/>
  <c r="J142" i="1" s="1"/>
  <c r="F142" i="1" s="1"/>
  <c r="F141" i="1"/>
  <c r="E141" i="1"/>
  <c r="B141" i="1"/>
  <c r="C141" i="1" s="1"/>
  <c r="B140" i="1"/>
  <c r="C140" i="1" s="1"/>
  <c r="J140" i="1" s="1"/>
  <c r="F140" i="1" s="1"/>
  <c r="Q139" i="1"/>
  <c r="C139" i="1"/>
  <c r="J139" i="1" s="1"/>
  <c r="F139" i="1" s="1"/>
  <c r="B139" i="1"/>
  <c r="I139" i="1" s="1"/>
  <c r="E139" i="1" s="1"/>
  <c r="B138" i="1"/>
  <c r="C138" i="1" s="1"/>
  <c r="J138" i="1" s="1"/>
  <c r="F138" i="1" s="1"/>
  <c r="C137" i="1"/>
  <c r="J137" i="1" s="1"/>
  <c r="F137" i="1" s="1"/>
  <c r="B137" i="1"/>
  <c r="I137" i="1" s="1"/>
  <c r="E137" i="1" s="1"/>
  <c r="B136" i="1"/>
  <c r="C136" i="1" s="1"/>
  <c r="J136" i="1" s="1"/>
  <c r="F136" i="1" s="1"/>
  <c r="G129" i="1"/>
  <c r="F128" i="1"/>
  <c r="G128" i="1" s="1"/>
  <c r="G127" i="1"/>
  <c r="F127" i="1"/>
  <c r="G125" i="1"/>
  <c r="F125" i="1"/>
  <c r="G124" i="1"/>
  <c r="F123" i="1"/>
  <c r="G123" i="1" s="1"/>
  <c r="F121" i="1"/>
  <c r="G121" i="1" s="1"/>
  <c r="F120" i="1"/>
  <c r="G120" i="1" s="1"/>
  <c r="F119" i="1"/>
  <c r="G119" i="1" s="1"/>
  <c r="G106" i="1"/>
  <c r="F105" i="1"/>
  <c r="G105" i="1" s="1"/>
  <c r="F103" i="1"/>
  <c r="G103" i="1" s="1"/>
  <c r="F102" i="1"/>
  <c r="G102" i="1" s="1"/>
  <c r="F101" i="1"/>
  <c r="G101" i="1" s="1"/>
  <c r="F99" i="1"/>
  <c r="G99" i="1" s="1"/>
  <c r="F98" i="1"/>
  <c r="G98" i="1" s="1"/>
  <c r="G86" i="1"/>
  <c r="F85" i="1"/>
  <c r="G85" i="1" s="1"/>
  <c r="F84" i="1"/>
  <c r="G84" i="1" s="1"/>
  <c r="F83" i="1"/>
  <c r="G83" i="1" s="1"/>
  <c r="F82" i="1"/>
  <c r="G82" i="1" s="1"/>
  <c r="F80" i="1"/>
  <c r="G80" i="1" s="1"/>
  <c r="F79" i="1"/>
  <c r="G79" i="1" s="1"/>
  <c r="F78" i="1"/>
  <c r="G78" i="1" s="1"/>
  <c r="F76" i="1"/>
  <c r="G76" i="1" s="1"/>
  <c r="G65" i="1"/>
  <c r="G64" i="1"/>
  <c r="G63" i="1"/>
  <c r="F62" i="1"/>
  <c r="G62" i="1" s="1"/>
  <c r="F61" i="1"/>
  <c r="G61" i="1" s="1"/>
  <c r="F59" i="1"/>
  <c r="G59" i="1" s="1"/>
  <c r="F58" i="1"/>
  <c r="G58" i="1" s="1"/>
  <c r="F57" i="1"/>
  <c r="G57" i="1" s="1"/>
  <c r="F55" i="1"/>
  <c r="G55" i="1" s="1"/>
  <c r="F54" i="1"/>
  <c r="G54" i="1" s="1"/>
  <c r="G41" i="1"/>
  <c r="F40" i="1"/>
  <c r="G40" i="1" s="1"/>
  <c r="F39" i="1"/>
  <c r="G39" i="1" s="1"/>
  <c r="F37" i="1"/>
  <c r="G37" i="1" s="1"/>
  <c r="F36" i="1"/>
  <c r="G36" i="1" s="1"/>
  <c r="F35" i="1"/>
  <c r="G35" i="1" s="1"/>
  <c r="F33" i="1"/>
  <c r="G33" i="1" s="1"/>
  <c r="F32" i="1"/>
  <c r="G32" i="1" s="1"/>
  <c r="F31" i="1"/>
  <c r="G31" i="1" s="1"/>
  <c r="G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G22" i="1" l="1"/>
  <c r="F157" i="1"/>
  <c r="F158" i="1" s="1"/>
  <c r="G66" i="1"/>
  <c r="I142" i="1"/>
  <c r="E142" i="1" s="1"/>
  <c r="I147" i="1"/>
  <c r="E147" i="1" s="1"/>
  <c r="I152" i="1"/>
  <c r="E152" i="1" s="1"/>
  <c r="F126" i="1"/>
  <c r="G126" i="1" s="1"/>
  <c r="I136" i="1"/>
  <c r="E136" i="1" s="1"/>
  <c r="E157" i="1" s="1"/>
  <c r="E158" i="1" s="1"/>
  <c r="I138" i="1"/>
  <c r="E138" i="1" s="1"/>
  <c r="I144" i="1"/>
  <c r="E144" i="1" s="1"/>
  <c r="I149" i="1"/>
  <c r="E149" i="1" s="1"/>
  <c r="I155" i="1"/>
  <c r="E155" i="1" s="1"/>
  <c r="F38" i="1"/>
  <c r="G38" i="1" s="1"/>
  <c r="F77" i="1"/>
  <c r="G77" i="1" s="1"/>
  <c r="G89" i="1" s="1"/>
  <c r="F81" i="1"/>
  <c r="G81" i="1" s="1"/>
  <c r="F100" i="1"/>
  <c r="G100" i="1" s="1"/>
  <c r="G109" i="1" s="1"/>
  <c r="F104" i="1"/>
  <c r="G104" i="1" s="1"/>
  <c r="F122" i="1"/>
  <c r="G122" i="1" s="1"/>
  <c r="G132" i="1" s="1"/>
  <c r="I140" i="1"/>
  <c r="E140" i="1" s="1"/>
  <c r="F34" i="1"/>
  <c r="G34" i="1" s="1"/>
  <c r="G44" i="1" s="1"/>
</calcChain>
</file>

<file path=xl/sharedStrings.xml><?xml version="1.0" encoding="utf-8"?>
<sst xmlns="http://schemas.openxmlformats.org/spreadsheetml/2006/main" count="229" uniqueCount="76">
  <si>
    <t>МЕНЮ ЗАВТРАКОВ</t>
  </si>
  <si>
    <t xml:space="preserve"> </t>
  </si>
  <si>
    <t xml:space="preserve">Понедельник: </t>
  </si>
  <si>
    <t>1.      Каша рисовая молочная с маслом  и сахаром 200/46/6/10</t>
  </si>
  <si>
    <t>2.      Бутерброд с маслом и с сыром 100/10/12</t>
  </si>
  <si>
    <t>3.      Кофейный напиток на  молоке  с  печеньем 155/2/14/27</t>
  </si>
  <si>
    <t>№</t>
  </si>
  <si>
    <t>Наименование продуктов</t>
  </si>
  <si>
    <t>Количество продуктов</t>
  </si>
  <si>
    <t>Брутто:</t>
  </si>
  <si>
    <t>Нетто:</t>
  </si>
  <si>
    <t>Цена</t>
  </si>
  <si>
    <t>Сумма</t>
  </si>
  <si>
    <t>Молоко</t>
  </si>
  <si>
    <t>Рис</t>
  </si>
  <si>
    <t>Гречка</t>
  </si>
  <si>
    <t>Масло</t>
  </si>
  <si>
    <t>Геркулес</t>
  </si>
  <si>
    <t>Сыр</t>
  </si>
  <si>
    <t>Манка</t>
  </si>
  <si>
    <t>Хлеб  в ассортименте</t>
  </si>
  <si>
    <t>Яйцо (шт/гр)</t>
  </si>
  <si>
    <t>Кофейный напиток</t>
  </si>
  <si>
    <t>Кофе</t>
  </si>
  <si>
    <t>Сахар</t>
  </si>
  <si>
    <t>Соль</t>
  </si>
  <si>
    <t>Печенье</t>
  </si>
  <si>
    <t xml:space="preserve">Какао </t>
  </si>
  <si>
    <t>Мандарин</t>
  </si>
  <si>
    <t xml:space="preserve">Вторник: </t>
  </si>
  <si>
    <t>1.      Каша геркулес на молоке  с маслом и  сахаром 200/44/6/10</t>
  </si>
  <si>
    <t>2.      Бутерброд с маслом 100/10</t>
  </si>
  <si>
    <t>Чай</t>
  </si>
  <si>
    <t>3.      Чай с лимоном 200/1/5/20</t>
  </si>
  <si>
    <t>Фрукты</t>
  </si>
  <si>
    <t>4.      Фрукты 173</t>
  </si>
  <si>
    <t xml:space="preserve">5.      Яйцо - 1 шт (40)  </t>
  </si>
  <si>
    <t>Лимон</t>
  </si>
  <si>
    <t>Пряники</t>
  </si>
  <si>
    <t>Пшеничная</t>
  </si>
  <si>
    <t>Яйцо (1 шт.)</t>
  </si>
  <si>
    <t>Конфеты</t>
  </si>
  <si>
    <t xml:space="preserve">Среда: </t>
  </si>
  <si>
    <t>1. Каша манная молочная с маслом и сахаром 200/45/6/5</t>
  </si>
  <si>
    <t>2. Бутерброд с маслом 100/10</t>
  </si>
  <si>
    <t>3. Чай с сахаром и лимоном 200/20/5</t>
  </si>
  <si>
    <t xml:space="preserve">4. Яйцо - 1 шт (40)  </t>
  </si>
  <si>
    <t>5. Фрукты 133</t>
  </si>
  <si>
    <t>6. Печенье  35</t>
  </si>
  <si>
    <t>чай</t>
  </si>
  <si>
    <t xml:space="preserve">Четверг: </t>
  </si>
  <si>
    <t>1. Каша гречневая молочная с маслом и сахаром- 200/45/5/6</t>
  </si>
  <si>
    <t>2. Бутерброд с  маслом - 100/10</t>
  </si>
  <si>
    <t>3. Чай с сахаром и лимоном 200/20/5</t>
  </si>
  <si>
    <t>4. Яйцо - 1 шт. (40)</t>
  </si>
  <si>
    <t>5. Фрукты - 164</t>
  </si>
  <si>
    <t xml:space="preserve">Пятница: </t>
  </si>
  <si>
    <t>1. Каша рисовая молочная с маслом и с сахаром 200/45/6/5</t>
  </si>
  <si>
    <t>2. Бутерброд с маслом 100/12</t>
  </si>
  <si>
    <t>3. Какао на  молоке с сахаром и печенье  200/2/20/41</t>
  </si>
  <si>
    <t xml:space="preserve"> Суббота: </t>
  </si>
  <si>
    <t xml:space="preserve">1. Каша пшеничная на молоке с маслом и с сахаром 240/46/5/5 </t>
  </si>
  <si>
    <t>2. Яйцо отварное  1 шт (40 гр.)</t>
  </si>
  <si>
    <t>3. Хлеб с маслом 100/10</t>
  </si>
  <si>
    <t>4. Чай с лимоном и сахаром 200/1/5/20</t>
  </si>
  <si>
    <t>5. Пряник 35</t>
  </si>
  <si>
    <t>6. Фрукты 122</t>
  </si>
  <si>
    <t xml:space="preserve">Итого потребность продуктов на одного ребенка (в гр, мл): </t>
  </si>
  <si>
    <t xml:space="preserve">Продукты </t>
  </si>
  <si>
    <t xml:space="preserve">На 5 дней: </t>
  </si>
  <si>
    <t xml:space="preserve">На 6 дней: </t>
  </si>
  <si>
    <t>Цена - РОССТАТ</t>
  </si>
  <si>
    <t>5 дней</t>
  </si>
  <si>
    <t xml:space="preserve">6 дней </t>
  </si>
  <si>
    <t xml:space="preserve">Кофе </t>
  </si>
  <si>
    <t>Стоимость продуктов на 1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</si>
</sst>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1"/>
      <name val="Calibri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2" fontId="9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0" borderId="0" xfId="0" applyNumberFormat="1" applyFont="1"/>
    <xf numFmtId="0" fontId="6" fillId="0" borderId="0" xfId="0" applyFont="1" applyAlignment="1">
      <alignment vertical="center" wrapText="1"/>
    </xf>
    <xf numFmtId="0" fontId="11" fillId="0" borderId="0" xfId="0" applyFont="1"/>
    <xf numFmtId="0" fontId="2" fillId="0" borderId="6" xfId="0" applyFont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/>
    <xf numFmtId="0" fontId="12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"/>
  <sheetViews>
    <sheetView tabSelected="1" topLeftCell="A29" workbookViewId="0">
      <selection activeCell="C53" sqref="C53"/>
    </sheetView>
  </sheetViews>
  <sheetFormatPr defaultColWidth="14.44140625" defaultRowHeight="15" customHeight="1" x14ac:dyDescent="0.3"/>
  <cols>
    <col min="1" max="1" width="18.109375" customWidth="1"/>
    <col min="2" max="2" width="25.6640625" customWidth="1"/>
    <col min="3" max="3" width="15.44140625" customWidth="1"/>
    <col min="4" max="4" width="19.6640625" customWidth="1"/>
    <col min="5" max="5" width="8.6640625" customWidth="1"/>
    <col min="6" max="6" width="10" customWidth="1"/>
    <col min="7" max="7" width="8.6640625" customWidth="1"/>
    <col min="8" max="14" width="9.109375" hidden="1" customWidth="1"/>
    <col min="15" max="15" width="16.5546875" hidden="1" customWidth="1"/>
    <col min="16" max="16" width="16.109375" hidden="1" customWidth="1"/>
    <col min="17" max="24" width="9.109375" hidden="1" customWidth="1"/>
  </cols>
  <sheetData>
    <row r="1" spans="1:16" ht="14.4" x14ac:dyDescent="0.3">
      <c r="A1" s="1"/>
      <c r="B1" s="1"/>
      <c r="C1" s="1"/>
      <c r="D1" s="1"/>
      <c r="E1" s="1"/>
      <c r="F1" s="1"/>
      <c r="G1" s="1"/>
      <c r="P1" s="2"/>
    </row>
    <row r="2" spans="1:16" ht="17.399999999999999" x14ac:dyDescent="0.3">
      <c r="A2" s="44" t="s">
        <v>0</v>
      </c>
      <c r="B2" s="41"/>
      <c r="C2" s="41"/>
      <c r="D2" s="41"/>
      <c r="E2" s="1"/>
      <c r="F2" s="1"/>
      <c r="G2" s="1"/>
      <c r="P2" s="2"/>
    </row>
    <row r="3" spans="1:16" ht="15.6" x14ac:dyDescent="0.3">
      <c r="A3" s="3" t="s">
        <v>1</v>
      </c>
      <c r="B3" s="4"/>
      <c r="C3" s="4"/>
      <c r="D3" s="4"/>
      <c r="E3" s="4"/>
      <c r="F3" s="1"/>
      <c r="G3" s="1"/>
      <c r="P3" s="2"/>
    </row>
    <row r="4" spans="1:16" ht="15.6" x14ac:dyDescent="0.3">
      <c r="A4" s="5" t="s">
        <v>2</v>
      </c>
      <c r="B4" s="4"/>
      <c r="C4" s="4"/>
      <c r="D4" s="4"/>
      <c r="E4" s="4"/>
      <c r="F4" s="1"/>
      <c r="G4" s="1"/>
      <c r="P4" s="2"/>
    </row>
    <row r="5" spans="1:16" ht="15.6" x14ac:dyDescent="0.3">
      <c r="A5" s="40" t="s">
        <v>3</v>
      </c>
      <c r="B5" s="41"/>
      <c r="C5" s="41"/>
      <c r="D5" s="41"/>
      <c r="E5" s="4"/>
      <c r="F5" s="1"/>
      <c r="G5" s="1"/>
      <c r="P5" s="2"/>
    </row>
    <row r="6" spans="1:16" ht="15.6" x14ac:dyDescent="0.3">
      <c r="A6" s="40" t="s">
        <v>4</v>
      </c>
      <c r="B6" s="41"/>
      <c r="C6" s="41"/>
      <c r="D6" s="41"/>
      <c r="E6" s="4"/>
      <c r="F6" s="1"/>
      <c r="G6" s="1"/>
      <c r="P6" s="2"/>
    </row>
    <row r="7" spans="1:16" ht="15.6" x14ac:dyDescent="0.3">
      <c r="A7" s="45" t="s">
        <v>5</v>
      </c>
      <c r="B7" s="46"/>
      <c r="C7" s="46"/>
      <c r="D7" s="46"/>
      <c r="E7" s="4"/>
      <c r="F7" s="1"/>
      <c r="G7" s="1"/>
      <c r="P7" s="2"/>
    </row>
    <row r="8" spans="1:16" ht="46.5" customHeight="1" x14ac:dyDescent="0.3">
      <c r="A8" s="38" t="s">
        <v>6</v>
      </c>
      <c r="B8" s="38" t="s">
        <v>7</v>
      </c>
      <c r="C8" s="42" t="s">
        <v>8</v>
      </c>
      <c r="D8" s="43"/>
      <c r="E8" s="4"/>
      <c r="F8" s="1"/>
      <c r="G8" s="1"/>
      <c r="P8" s="2"/>
    </row>
    <row r="9" spans="1:16" ht="15.6" x14ac:dyDescent="0.3">
      <c r="A9" s="39"/>
      <c r="B9" s="39"/>
      <c r="C9" s="7" t="s">
        <v>9</v>
      </c>
      <c r="D9" s="7" t="s">
        <v>10</v>
      </c>
      <c r="E9" s="4"/>
      <c r="F9" s="8" t="s">
        <v>11</v>
      </c>
      <c r="G9" s="8" t="s">
        <v>12</v>
      </c>
      <c r="O9" s="9" t="s">
        <v>13</v>
      </c>
      <c r="P9" s="10">
        <v>300</v>
      </c>
    </row>
    <row r="10" spans="1:16" ht="15.6" x14ac:dyDescent="0.3">
      <c r="A10" s="9">
        <v>1</v>
      </c>
      <c r="B10" s="11" t="s">
        <v>13</v>
      </c>
      <c r="C10" s="7">
        <v>325</v>
      </c>
      <c r="D10" s="7">
        <v>400</v>
      </c>
      <c r="E10" s="4"/>
      <c r="F10" s="12">
        <f t="shared" ref="F10:F18" si="0">VLOOKUP(B10,P136:$Q$154,2,0)</f>
        <v>99</v>
      </c>
      <c r="G10" s="8">
        <f t="shared" ref="G10:G19" si="1">C10*0.001*F10</f>
        <v>32.175000000000004</v>
      </c>
      <c r="O10" s="9" t="s">
        <v>14</v>
      </c>
      <c r="P10" s="10">
        <v>45</v>
      </c>
    </row>
    <row r="11" spans="1:16" ht="15.6" x14ac:dyDescent="0.3">
      <c r="A11" s="9">
        <v>2</v>
      </c>
      <c r="B11" s="11" t="s">
        <v>14</v>
      </c>
      <c r="C11" s="7">
        <v>39</v>
      </c>
      <c r="D11" s="7">
        <v>40</v>
      </c>
      <c r="E11" s="4"/>
      <c r="F11" s="12">
        <f t="shared" si="0"/>
        <v>137</v>
      </c>
      <c r="G11" s="8">
        <f t="shared" si="1"/>
        <v>5.343</v>
      </c>
      <c r="O11" s="9" t="s">
        <v>15</v>
      </c>
      <c r="P11" s="10">
        <v>45</v>
      </c>
    </row>
    <row r="12" spans="1:16" ht="15.6" x14ac:dyDescent="0.3">
      <c r="A12" s="9">
        <v>3</v>
      </c>
      <c r="B12" s="11" t="s">
        <v>16</v>
      </c>
      <c r="C12" s="7">
        <v>15</v>
      </c>
      <c r="D12" s="7">
        <v>15</v>
      </c>
      <c r="E12" s="4"/>
      <c r="F12" s="12">
        <f t="shared" si="0"/>
        <v>793</v>
      </c>
      <c r="G12" s="8">
        <f t="shared" si="1"/>
        <v>11.895</v>
      </c>
      <c r="O12" s="9" t="s">
        <v>17</v>
      </c>
      <c r="P12" s="10">
        <v>45</v>
      </c>
    </row>
    <row r="13" spans="1:16" ht="15.6" x14ac:dyDescent="0.3">
      <c r="A13" s="9">
        <v>4</v>
      </c>
      <c r="B13" s="11" t="s">
        <v>18</v>
      </c>
      <c r="C13" s="7">
        <v>16</v>
      </c>
      <c r="D13" s="7">
        <v>16</v>
      </c>
      <c r="E13" s="4"/>
      <c r="F13" s="12">
        <f t="shared" si="0"/>
        <v>569</v>
      </c>
      <c r="G13" s="8">
        <f t="shared" si="1"/>
        <v>9.104000000000001</v>
      </c>
      <c r="O13" s="9" t="s">
        <v>19</v>
      </c>
      <c r="P13" s="10">
        <v>45</v>
      </c>
    </row>
    <row r="14" spans="1:16" ht="15.6" x14ac:dyDescent="0.3">
      <c r="A14" s="9">
        <v>5</v>
      </c>
      <c r="B14" s="11" t="s">
        <v>20</v>
      </c>
      <c r="C14" s="7">
        <v>100</v>
      </c>
      <c r="D14" s="7">
        <v>100</v>
      </c>
      <c r="E14" s="4"/>
      <c r="F14" s="12">
        <f t="shared" si="0"/>
        <v>46</v>
      </c>
      <c r="G14" s="8">
        <f t="shared" si="1"/>
        <v>4.6000000000000005</v>
      </c>
      <c r="O14" s="9" t="s">
        <v>21</v>
      </c>
      <c r="P14" s="10">
        <v>1</v>
      </c>
    </row>
    <row r="15" spans="1:16" ht="15.6" x14ac:dyDescent="0.3">
      <c r="A15" s="9">
        <v>6</v>
      </c>
      <c r="B15" s="11" t="s">
        <v>22</v>
      </c>
      <c r="C15" s="7">
        <v>2</v>
      </c>
      <c r="D15" s="7">
        <v>2</v>
      </c>
      <c r="E15" s="4"/>
      <c r="F15" s="12">
        <f t="shared" si="0"/>
        <v>1726</v>
      </c>
      <c r="G15" s="8">
        <f t="shared" si="1"/>
        <v>3.452</v>
      </c>
      <c r="O15" s="9" t="s">
        <v>23</v>
      </c>
      <c r="P15" s="10">
        <v>2</v>
      </c>
    </row>
    <row r="16" spans="1:16" ht="15.6" x14ac:dyDescent="0.3">
      <c r="A16" s="9">
        <v>7</v>
      </c>
      <c r="B16" s="11" t="s">
        <v>24</v>
      </c>
      <c r="C16" s="7">
        <v>22</v>
      </c>
      <c r="D16" s="7">
        <v>20</v>
      </c>
      <c r="E16" s="4"/>
      <c r="F16" s="12">
        <f t="shared" si="0"/>
        <v>91</v>
      </c>
      <c r="G16" s="8">
        <f t="shared" si="1"/>
        <v>2.0019999999999998</v>
      </c>
      <c r="O16" s="9" t="s">
        <v>16</v>
      </c>
      <c r="P16" s="10">
        <v>30</v>
      </c>
    </row>
    <row r="17" spans="1:16" ht="15.6" x14ac:dyDescent="0.3">
      <c r="A17" s="9">
        <v>8</v>
      </c>
      <c r="B17" s="11" t="s">
        <v>25</v>
      </c>
      <c r="C17" s="7">
        <v>1</v>
      </c>
      <c r="D17" s="7">
        <v>1</v>
      </c>
      <c r="E17" s="4"/>
      <c r="F17" s="12">
        <f t="shared" si="0"/>
        <v>29</v>
      </c>
      <c r="G17" s="8">
        <f t="shared" si="1"/>
        <v>2.9000000000000001E-2</v>
      </c>
      <c r="O17" s="9" t="s">
        <v>18</v>
      </c>
      <c r="P17" s="10">
        <v>10</v>
      </c>
    </row>
    <row r="18" spans="1:16" ht="15.6" x14ac:dyDescent="0.3">
      <c r="A18" s="9">
        <v>9</v>
      </c>
      <c r="B18" s="11" t="s">
        <v>26</v>
      </c>
      <c r="C18" s="7">
        <v>25</v>
      </c>
      <c r="D18" s="7">
        <v>25</v>
      </c>
      <c r="E18" s="4"/>
      <c r="F18" s="13">
        <f t="shared" si="0"/>
        <v>241</v>
      </c>
      <c r="G18" s="8">
        <f t="shared" si="1"/>
        <v>6.0250000000000004</v>
      </c>
      <c r="O18" s="9" t="s">
        <v>27</v>
      </c>
      <c r="P18" s="10">
        <v>1</v>
      </c>
    </row>
    <row r="19" spans="1:16" ht="15.6" x14ac:dyDescent="0.3">
      <c r="A19" s="9">
        <v>10</v>
      </c>
      <c r="B19" s="11" t="s">
        <v>28</v>
      </c>
      <c r="C19" s="7">
        <v>80</v>
      </c>
      <c r="D19" s="7">
        <v>80</v>
      </c>
      <c r="E19" s="4"/>
      <c r="F19" s="13">
        <v>167.13</v>
      </c>
      <c r="G19" s="8">
        <f t="shared" si="1"/>
        <v>13.3704</v>
      </c>
      <c r="O19" s="9"/>
      <c r="P19" s="10"/>
    </row>
    <row r="20" spans="1:16" ht="15.6" hidden="1" x14ac:dyDescent="0.3">
      <c r="A20" s="9">
        <v>11</v>
      </c>
      <c r="B20" s="11"/>
      <c r="C20" s="7"/>
      <c r="D20" s="7"/>
      <c r="E20" s="4"/>
      <c r="F20" s="14"/>
      <c r="G20" s="8"/>
      <c r="O20" s="9"/>
      <c r="P20" s="10"/>
    </row>
    <row r="21" spans="1:16" ht="15.75" hidden="1" customHeight="1" x14ac:dyDescent="0.3">
      <c r="A21" s="9">
        <v>12</v>
      </c>
      <c r="B21" s="11"/>
      <c r="C21" s="7"/>
      <c r="D21" s="7"/>
      <c r="E21" s="4"/>
      <c r="F21" s="14"/>
      <c r="G21" s="8"/>
      <c r="O21" s="9"/>
      <c r="P21" s="10"/>
    </row>
    <row r="22" spans="1:16" ht="15.75" customHeight="1" x14ac:dyDescent="0.3">
      <c r="A22" s="5"/>
      <c r="B22" s="4"/>
      <c r="C22" s="4"/>
      <c r="D22" s="4"/>
      <c r="E22" s="4"/>
      <c r="F22" s="15"/>
      <c r="G22" s="16">
        <f>SUM(G10:G21)</f>
        <v>87.995400000000004</v>
      </c>
      <c r="O22" s="9" t="s">
        <v>24</v>
      </c>
      <c r="P22" s="10">
        <v>30</v>
      </c>
    </row>
    <row r="23" spans="1:16" ht="15.75" customHeight="1" x14ac:dyDescent="0.3">
      <c r="A23" s="5" t="s">
        <v>29</v>
      </c>
      <c r="B23" s="4"/>
      <c r="C23" s="4"/>
      <c r="D23" s="4"/>
      <c r="E23" s="4"/>
      <c r="F23" s="15"/>
      <c r="G23" s="15"/>
      <c r="O23" s="9" t="s">
        <v>20</v>
      </c>
      <c r="P23" s="10">
        <v>150</v>
      </c>
    </row>
    <row r="24" spans="1:16" ht="15.75" customHeight="1" x14ac:dyDescent="0.3">
      <c r="A24" s="40" t="s">
        <v>30</v>
      </c>
      <c r="B24" s="41"/>
      <c r="C24" s="41"/>
      <c r="D24" s="41"/>
      <c r="E24" s="4"/>
      <c r="F24" s="15"/>
      <c r="G24" s="15"/>
      <c r="O24" s="9" t="s">
        <v>25</v>
      </c>
      <c r="P24" s="10">
        <v>3</v>
      </c>
    </row>
    <row r="25" spans="1:16" ht="15.75" customHeight="1" x14ac:dyDescent="0.3">
      <c r="A25" s="40" t="s">
        <v>31</v>
      </c>
      <c r="B25" s="41"/>
      <c r="C25" s="41"/>
      <c r="D25" s="41"/>
      <c r="E25" s="4"/>
      <c r="F25" s="15"/>
      <c r="G25" s="15"/>
      <c r="O25" s="9" t="s">
        <v>32</v>
      </c>
      <c r="P25" s="10">
        <v>1</v>
      </c>
    </row>
    <row r="26" spans="1:16" ht="15.75" customHeight="1" x14ac:dyDescent="0.3">
      <c r="A26" s="40" t="s">
        <v>33</v>
      </c>
      <c r="B26" s="41"/>
      <c r="C26" s="41"/>
      <c r="D26" s="41"/>
      <c r="E26" s="4"/>
      <c r="F26" s="15"/>
      <c r="G26" s="15"/>
      <c r="O26" s="9" t="s">
        <v>34</v>
      </c>
      <c r="P26" s="10">
        <v>185</v>
      </c>
    </row>
    <row r="27" spans="1:16" ht="15.75" customHeight="1" x14ac:dyDescent="0.3">
      <c r="A27" s="40" t="s">
        <v>35</v>
      </c>
      <c r="B27" s="41"/>
      <c r="C27" s="41"/>
      <c r="D27" s="41"/>
      <c r="E27" s="4"/>
      <c r="F27" s="15"/>
      <c r="G27" s="15"/>
      <c r="O27" s="9" t="s">
        <v>26</v>
      </c>
      <c r="P27" s="10">
        <v>10</v>
      </c>
    </row>
    <row r="28" spans="1:16" ht="15.75" customHeight="1" x14ac:dyDescent="0.3">
      <c r="A28" s="40" t="s">
        <v>36</v>
      </c>
      <c r="B28" s="41"/>
      <c r="C28" s="41"/>
      <c r="D28" s="4"/>
      <c r="E28" s="4"/>
      <c r="F28" s="15"/>
      <c r="G28" s="15"/>
      <c r="O28" s="9" t="s">
        <v>37</v>
      </c>
      <c r="P28" s="10"/>
    </row>
    <row r="29" spans="1:16" ht="46.5" customHeight="1" x14ac:dyDescent="0.3">
      <c r="A29" s="38" t="s">
        <v>6</v>
      </c>
      <c r="B29" s="38" t="s">
        <v>7</v>
      </c>
      <c r="C29" s="42" t="s">
        <v>8</v>
      </c>
      <c r="D29" s="43"/>
      <c r="E29" s="4"/>
      <c r="F29" s="15"/>
      <c r="G29" s="15"/>
      <c r="O29" s="9" t="s">
        <v>38</v>
      </c>
      <c r="P29" s="10">
        <v>10</v>
      </c>
    </row>
    <row r="30" spans="1:16" ht="15.75" customHeight="1" x14ac:dyDescent="0.3">
      <c r="A30" s="39"/>
      <c r="B30" s="39"/>
      <c r="C30" s="7" t="s">
        <v>9</v>
      </c>
      <c r="D30" s="7" t="s">
        <v>10</v>
      </c>
      <c r="E30" s="4"/>
      <c r="F30" s="8" t="s">
        <v>11</v>
      </c>
      <c r="G30" s="8" t="s">
        <v>12</v>
      </c>
      <c r="O30" s="9" t="s">
        <v>39</v>
      </c>
      <c r="P30" s="10">
        <v>45</v>
      </c>
    </row>
    <row r="31" spans="1:16" ht="15.75" customHeight="1" x14ac:dyDescent="0.3">
      <c r="A31" s="9">
        <v>1</v>
      </c>
      <c r="B31" s="11" t="s">
        <v>13</v>
      </c>
      <c r="C31" s="7">
        <v>200</v>
      </c>
      <c r="D31" s="7">
        <v>200</v>
      </c>
      <c r="E31" s="4"/>
      <c r="F31" s="12">
        <f t="shared" ref="F31:F40" si="2">VLOOKUP(B31,$P$136:$Q$154,2,0)</f>
        <v>99</v>
      </c>
      <c r="G31" s="8">
        <f t="shared" ref="G31:G32" si="3">C31*0.001*F31</f>
        <v>19.8</v>
      </c>
      <c r="P31" s="2"/>
    </row>
    <row r="32" spans="1:16" ht="15.75" customHeight="1" x14ac:dyDescent="0.3">
      <c r="A32" s="9">
        <v>2</v>
      </c>
      <c r="B32" s="11" t="s">
        <v>17</v>
      </c>
      <c r="C32" s="7">
        <v>35</v>
      </c>
      <c r="D32" s="7">
        <v>40</v>
      </c>
      <c r="E32" s="4"/>
      <c r="F32" s="12">
        <f t="shared" si="2"/>
        <v>129.80000000000001</v>
      </c>
      <c r="G32" s="8">
        <f t="shared" si="3"/>
        <v>4.543000000000001</v>
      </c>
      <c r="P32" s="2"/>
    </row>
    <row r="33" spans="1:16" ht="15.75" customHeight="1" x14ac:dyDescent="0.3">
      <c r="A33" s="9">
        <v>3</v>
      </c>
      <c r="B33" s="11" t="s">
        <v>40</v>
      </c>
      <c r="C33" s="7">
        <v>1</v>
      </c>
      <c r="D33" s="7">
        <v>1</v>
      </c>
      <c r="E33" s="4"/>
      <c r="F33" s="12">
        <f t="shared" si="2"/>
        <v>6.2</v>
      </c>
      <c r="G33" s="8">
        <f>C33*F33</f>
        <v>6.2</v>
      </c>
      <c r="P33" s="2"/>
    </row>
    <row r="34" spans="1:16" ht="15.75" customHeight="1" x14ac:dyDescent="0.3">
      <c r="A34" s="9">
        <v>4</v>
      </c>
      <c r="B34" s="11" t="s">
        <v>16</v>
      </c>
      <c r="C34" s="7">
        <v>15</v>
      </c>
      <c r="D34" s="7">
        <v>20</v>
      </c>
      <c r="E34" s="4"/>
      <c r="F34" s="12">
        <f t="shared" si="2"/>
        <v>793</v>
      </c>
      <c r="G34" s="8">
        <f t="shared" ref="G34:G41" si="4">C34*0.001*F34</f>
        <v>11.895</v>
      </c>
      <c r="P34" s="2"/>
    </row>
    <row r="35" spans="1:16" ht="15.75" customHeight="1" x14ac:dyDescent="0.3">
      <c r="A35" s="9">
        <v>5</v>
      </c>
      <c r="B35" s="11" t="s">
        <v>20</v>
      </c>
      <c r="C35" s="7">
        <v>100</v>
      </c>
      <c r="D35" s="7">
        <v>100</v>
      </c>
      <c r="E35" s="4"/>
      <c r="F35" s="12">
        <f t="shared" si="2"/>
        <v>46</v>
      </c>
      <c r="G35" s="8">
        <f t="shared" si="4"/>
        <v>4.6000000000000005</v>
      </c>
      <c r="P35" s="2"/>
    </row>
    <row r="36" spans="1:16" ht="15.75" customHeight="1" x14ac:dyDescent="0.3">
      <c r="A36" s="9">
        <v>6</v>
      </c>
      <c r="B36" s="11" t="s">
        <v>32</v>
      </c>
      <c r="C36" s="7">
        <v>1</v>
      </c>
      <c r="D36" s="7">
        <v>1</v>
      </c>
      <c r="E36" s="4"/>
      <c r="F36" s="12">
        <f t="shared" si="2"/>
        <v>1187</v>
      </c>
      <c r="G36" s="8">
        <f t="shared" si="4"/>
        <v>1.1870000000000001</v>
      </c>
      <c r="P36" s="2"/>
    </row>
    <row r="37" spans="1:16" ht="15.75" customHeight="1" x14ac:dyDescent="0.3">
      <c r="A37" s="9">
        <v>7</v>
      </c>
      <c r="B37" s="11" t="s">
        <v>24</v>
      </c>
      <c r="C37" s="7">
        <v>21</v>
      </c>
      <c r="D37" s="7">
        <v>25</v>
      </c>
      <c r="E37" s="4"/>
      <c r="F37" s="12">
        <f t="shared" si="2"/>
        <v>91</v>
      </c>
      <c r="G37" s="8">
        <f t="shared" si="4"/>
        <v>1.911</v>
      </c>
      <c r="P37" s="2"/>
    </row>
    <row r="38" spans="1:16" ht="15.75" customHeight="1" x14ac:dyDescent="0.3">
      <c r="A38" s="9">
        <v>8</v>
      </c>
      <c r="B38" s="11" t="s">
        <v>25</v>
      </c>
      <c r="C38" s="7">
        <v>1</v>
      </c>
      <c r="D38" s="7">
        <v>1</v>
      </c>
      <c r="E38" s="4"/>
      <c r="F38" s="12">
        <f t="shared" si="2"/>
        <v>29</v>
      </c>
      <c r="G38" s="8">
        <f t="shared" si="4"/>
        <v>2.9000000000000001E-2</v>
      </c>
      <c r="P38" s="2"/>
    </row>
    <row r="39" spans="1:16" ht="15.75" customHeight="1" x14ac:dyDescent="0.3">
      <c r="A39" s="9">
        <v>9</v>
      </c>
      <c r="B39" s="11" t="s">
        <v>34</v>
      </c>
      <c r="C39" s="7">
        <v>155</v>
      </c>
      <c r="D39" s="7">
        <v>185</v>
      </c>
      <c r="E39" s="4"/>
      <c r="F39" s="12">
        <f t="shared" si="2"/>
        <v>151</v>
      </c>
      <c r="G39" s="8">
        <f t="shared" si="4"/>
        <v>23.405000000000001</v>
      </c>
      <c r="P39" s="2"/>
    </row>
    <row r="40" spans="1:16" ht="15.75" customHeight="1" x14ac:dyDescent="0.3">
      <c r="A40" s="9">
        <v>10</v>
      </c>
      <c r="B40" s="11" t="s">
        <v>37</v>
      </c>
      <c r="C40" s="7">
        <v>6</v>
      </c>
      <c r="D40" s="7">
        <v>7</v>
      </c>
      <c r="E40" s="4"/>
      <c r="F40" s="12">
        <f t="shared" si="2"/>
        <v>175</v>
      </c>
      <c r="G40" s="8">
        <f t="shared" si="4"/>
        <v>1.05</v>
      </c>
      <c r="P40" s="2"/>
    </row>
    <row r="41" spans="1:16" ht="15.75" customHeight="1" x14ac:dyDescent="0.3">
      <c r="A41" s="9">
        <v>11</v>
      </c>
      <c r="B41" s="11" t="s">
        <v>41</v>
      </c>
      <c r="C41" s="7">
        <v>41</v>
      </c>
      <c r="D41" s="7">
        <v>41</v>
      </c>
      <c r="E41" s="4"/>
      <c r="F41" s="12">
        <v>324.57</v>
      </c>
      <c r="G41" s="8">
        <f t="shared" si="4"/>
        <v>13.307370000000001</v>
      </c>
      <c r="P41" s="2"/>
    </row>
    <row r="42" spans="1:16" ht="15.75" hidden="1" customHeight="1" x14ac:dyDescent="0.3">
      <c r="A42" s="9">
        <v>12</v>
      </c>
      <c r="B42" s="11"/>
      <c r="C42" s="7"/>
      <c r="D42" s="7"/>
      <c r="E42" s="4"/>
      <c r="F42" s="13"/>
      <c r="G42" s="8"/>
      <c r="P42" s="2"/>
    </row>
    <row r="43" spans="1:16" ht="15.75" hidden="1" customHeight="1" x14ac:dyDescent="0.3">
      <c r="A43" s="9">
        <v>13</v>
      </c>
      <c r="B43" s="11"/>
      <c r="C43" s="7"/>
      <c r="D43" s="7"/>
      <c r="E43" s="4"/>
      <c r="F43" s="13"/>
      <c r="G43" s="8"/>
      <c r="P43" s="2"/>
    </row>
    <row r="44" spans="1:16" ht="15.75" customHeight="1" x14ac:dyDescent="0.3">
      <c r="A44" s="17"/>
      <c r="B44" s="4"/>
      <c r="C44" s="4"/>
      <c r="D44" s="4"/>
      <c r="E44" s="4"/>
      <c r="F44" s="15"/>
      <c r="G44" s="16">
        <f>SUM(G31:G43)</f>
        <v>87.92737000000001</v>
      </c>
      <c r="P44" s="2"/>
    </row>
    <row r="45" spans="1:16" ht="15.75" customHeight="1" x14ac:dyDescent="0.3">
      <c r="A45" s="5" t="s">
        <v>42</v>
      </c>
      <c r="B45" s="4"/>
      <c r="C45" s="4"/>
      <c r="D45" s="4"/>
      <c r="E45" s="4"/>
      <c r="F45" s="15"/>
      <c r="G45" s="15"/>
      <c r="P45" s="2"/>
    </row>
    <row r="46" spans="1:16" ht="15.75" customHeight="1" x14ac:dyDescent="0.3">
      <c r="A46" s="40" t="s">
        <v>43</v>
      </c>
      <c r="B46" s="41"/>
      <c r="C46" s="41"/>
      <c r="D46" s="41"/>
      <c r="E46" s="4"/>
      <c r="F46" s="15"/>
      <c r="G46" s="15"/>
      <c r="P46" s="2"/>
    </row>
    <row r="47" spans="1:16" ht="15.75" customHeight="1" x14ac:dyDescent="0.3">
      <c r="A47" s="40" t="s">
        <v>44</v>
      </c>
      <c r="B47" s="41"/>
      <c r="C47" s="41"/>
      <c r="D47" s="4"/>
      <c r="E47" s="4"/>
      <c r="F47" s="15"/>
      <c r="G47" s="15"/>
      <c r="P47" s="2"/>
    </row>
    <row r="48" spans="1:16" ht="15.75" customHeight="1" x14ac:dyDescent="0.3">
      <c r="A48" s="40" t="s">
        <v>45</v>
      </c>
      <c r="B48" s="41"/>
      <c r="C48" s="41"/>
      <c r="D48" s="4"/>
      <c r="E48" s="4"/>
      <c r="F48" s="15"/>
      <c r="G48" s="15"/>
      <c r="P48" s="2"/>
    </row>
    <row r="49" spans="1:16" ht="15.75" customHeight="1" x14ac:dyDescent="0.3">
      <c r="A49" s="40" t="s">
        <v>46</v>
      </c>
      <c r="B49" s="41"/>
      <c r="C49" s="41"/>
      <c r="D49" s="4"/>
      <c r="E49" s="4"/>
      <c r="F49" s="15"/>
      <c r="G49" s="15"/>
      <c r="P49" s="2"/>
    </row>
    <row r="50" spans="1:16" ht="15.75" customHeight="1" x14ac:dyDescent="0.3">
      <c r="A50" s="6" t="s">
        <v>47</v>
      </c>
      <c r="B50" s="6"/>
      <c r="C50" s="6"/>
      <c r="D50" s="4"/>
      <c r="E50" s="4"/>
      <c r="F50" s="15"/>
      <c r="G50" s="15"/>
      <c r="P50" s="2"/>
    </row>
    <row r="51" spans="1:16" ht="15.75" customHeight="1" x14ac:dyDescent="0.3">
      <c r="A51" s="45" t="s">
        <v>48</v>
      </c>
      <c r="B51" s="46"/>
      <c r="C51" s="46"/>
      <c r="D51" s="4"/>
      <c r="E51" s="4"/>
      <c r="F51" s="15"/>
      <c r="G51" s="15"/>
      <c r="P51" s="2"/>
    </row>
    <row r="52" spans="1:16" ht="46.5" customHeight="1" x14ac:dyDescent="0.3">
      <c r="A52" s="38" t="s">
        <v>6</v>
      </c>
      <c r="B52" s="38" t="s">
        <v>7</v>
      </c>
      <c r="C52" s="42" t="s">
        <v>8</v>
      </c>
      <c r="D52" s="43"/>
      <c r="E52" s="4"/>
      <c r="F52" s="15"/>
      <c r="G52" s="15"/>
      <c r="P52" s="2"/>
    </row>
    <row r="53" spans="1:16" ht="15.75" customHeight="1" x14ac:dyDescent="0.3">
      <c r="A53" s="39"/>
      <c r="B53" s="39"/>
      <c r="C53" s="7" t="s">
        <v>9</v>
      </c>
      <c r="D53" s="7" t="s">
        <v>10</v>
      </c>
      <c r="E53" s="4"/>
      <c r="F53" s="8" t="s">
        <v>11</v>
      </c>
      <c r="G53" s="8" t="s">
        <v>12</v>
      </c>
      <c r="P53" s="2"/>
    </row>
    <row r="54" spans="1:16" ht="15.75" customHeight="1" x14ac:dyDescent="0.3">
      <c r="A54" s="9">
        <v>1</v>
      </c>
      <c r="B54" s="11" t="s">
        <v>13</v>
      </c>
      <c r="C54" s="7">
        <v>350</v>
      </c>
      <c r="D54" s="7">
        <v>200</v>
      </c>
      <c r="E54" s="4"/>
      <c r="F54" s="12">
        <f t="shared" ref="F54:F62" si="5">VLOOKUP(B54,$P$136:$Q$154,2,0)</f>
        <v>99</v>
      </c>
      <c r="G54" s="8">
        <f t="shared" ref="G54:G60" si="6">C54*0.001*F54</f>
        <v>34.650000000000006</v>
      </c>
      <c r="P54" s="2"/>
    </row>
    <row r="55" spans="1:16" ht="15.75" customHeight="1" x14ac:dyDescent="0.3">
      <c r="A55" s="9">
        <v>2</v>
      </c>
      <c r="B55" s="11" t="s">
        <v>19</v>
      </c>
      <c r="C55" s="7">
        <v>39</v>
      </c>
      <c r="D55" s="7">
        <v>35</v>
      </c>
      <c r="E55" s="4"/>
      <c r="F55" s="12">
        <f t="shared" si="5"/>
        <v>54.72</v>
      </c>
      <c r="G55" s="8">
        <f t="shared" si="6"/>
        <v>2.13408</v>
      </c>
      <c r="P55" s="2"/>
    </row>
    <row r="56" spans="1:16" ht="15.75" customHeight="1" x14ac:dyDescent="0.3">
      <c r="A56" s="9">
        <v>3</v>
      </c>
      <c r="B56" s="11" t="s">
        <v>16</v>
      </c>
      <c r="C56" s="7">
        <v>20</v>
      </c>
      <c r="D56" s="7">
        <v>15</v>
      </c>
      <c r="E56" s="4"/>
      <c r="F56" s="12">
        <f t="shared" si="5"/>
        <v>793</v>
      </c>
      <c r="G56" s="8">
        <f t="shared" si="6"/>
        <v>15.860000000000001</v>
      </c>
      <c r="P56" s="2"/>
    </row>
    <row r="57" spans="1:16" ht="15.75" customHeight="1" x14ac:dyDescent="0.3">
      <c r="A57" s="9">
        <v>4</v>
      </c>
      <c r="B57" s="11" t="s">
        <v>20</v>
      </c>
      <c r="C57" s="7">
        <v>100</v>
      </c>
      <c r="D57" s="7">
        <v>100</v>
      </c>
      <c r="E57" s="4"/>
      <c r="F57" s="12">
        <f t="shared" si="5"/>
        <v>46</v>
      </c>
      <c r="G57" s="8">
        <f t="shared" si="6"/>
        <v>4.6000000000000005</v>
      </c>
      <c r="P57" s="2"/>
    </row>
    <row r="58" spans="1:16" ht="15.75" customHeight="1" x14ac:dyDescent="0.3">
      <c r="A58" s="9">
        <v>5</v>
      </c>
      <c r="B58" s="11" t="s">
        <v>49</v>
      </c>
      <c r="C58" s="10">
        <v>1</v>
      </c>
      <c r="D58" s="10">
        <v>1</v>
      </c>
      <c r="E58" s="4"/>
      <c r="F58" s="12">
        <f t="shared" si="5"/>
        <v>1187</v>
      </c>
      <c r="G58" s="8">
        <f t="shared" si="6"/>
        <v>1.1870000000000001</v>
      </c>
      <c r="P58" s="2"/>
    </row>
    <row r="59" spans="1:16" ht="15.75" customHeight="1" x14ac:dyDescent="0.3">
      <c r="A59" s="9">
        <v>6</v>
      </c>
      <c r="B59" s="11" t="s">
        <v>24</v>
      </c>
      <c r="C59" s="7">
        <v>30</v>
      </c>
      <c r="D59" s="7">
        <v>25</v>
      </c>
      <c r="E59" s="4"/>
      <c r="F59" s="12">
        <f t="shared" si="5"/>
        <v>91</v>
      </c>
      <c r="G59" s="8">
        <f t="shared" si="6"/>
        <v>2.73</v>
      </c>
      <c r="P59" s="2"/>
    </row>
    <row r="60" spans="1:16" ht="15.75" customHeight="1" x14ac:dyDescent="0.3">
      <c r="A60" s="9">
        <v>7</v>
      </c>
      <c r="B60" s="11" t="s">
        <v>25</v>
      </c>
      <c r="C60" s="7">
        <v>1</v>
      </c>
      <c r="D60" s="7">
        <v>1</v>
      </c>
      <c r="E60" s="4"/>
      <c r="F60" s="12">
        <f t="shared" si="5"/>
        <v>29</v>
      </c>
      <c r="G60" s="8">
        <f t="shared" si="6"/>
        <v>2.9000000000000001E-2</v>
      </c>
      <c r="P60" s="2"/>
    </row>
    <row r="61" spans="1:16" ht="15.75" customHeight="1" x14ac:dyDescent="0.3">
      <c r="A61" s="9">
        <v>8</v>
      </c>
      <c r="B61" s="11" t="s">
        <v>40</v>
      </c>
      <c r="C61" s="7">
        <v>1</v>
      </c>
      <c r="D61" s="7">
        <v>1</v>
      </c>
      <c r="E61" s="4"/>
      <c r="F61" s="12">
        <f t="shared" si="5"/>
        <v>6.2</v>
      </c>
      <c r="G61" s="8">
        <f>C61*F61</f>
        <v>6.2</v>
      </c>
      <c r="P61" s="2"/>
    </row>
    <row r="62" spans="1:16" ht="15.75" customHeight="1" x14ac:dyDescent="0.3">
      <c r="A62" s="9">
        <v>9</v>
      </c>
      <c r="B62" s="11" t="s">
        <v>26</v>
      </c>
      <c r="C62" s="7">
        <v>30</v>
      </c>
      <c r="D62" s="7">
        <v>25</v>
      </c>
      <c r="E62" s="4"/>
      <c r="F62" s="12">
        <f t="shared" si="5"/>
        <v>241</v>
      </c>
      <c r="G62" s="8">
        <f t="shared" ref="G62:G63" si="7">C62*0.001*F62</f>
        <v>7.2299999999999995</v>
      </c>
      <c r="P62" s="2"/>
    </row>
    <row r="63" spans="1:16" ht="15.75" customHeight="1" x14ac:dyDescent="0.3">
      <c r="A63" s="9">
        <v>10</v>
      </c>
      <c r="B63" s="11" t="s">
        <v>28</v>
      </c>
      <c r="C63" s="7">
        <v>80</v>
      </c>
      <c r="D63" s="7">
        <v>80</v>
      </c>
      <c r="E63" s="4"/>
      <c r="F63" s="13">
        <v>167.13</v>
      </c>
      <c r="G63" s="8">
        <f t="shared" si="7"/>
        <v>13.3704</v>
      </c>
      <c r="P63" s="2"/>
    </row>
    <row r="64" spans="1:16" ht="15.75" hidden="1" customHeight="1" x14ac:dyDescent="0.3">
      <c r="A64" s="9">
        <v>11</v>
      </c>
      <c r="B64" s="9"/>
      <c r="C64" s="7"/>
      <c r="D64" s="7"/>
      <c r="E64" s="4"/>
      <c r="F64" s="12"/>
      <c r="G64" s="8">
        <f>C64*F64</f>
        <v>0</v>
      </c>
      <c r="P64" s="2"/>
    </row>
    <row r="65" spans="1:16" ht="15.75" hidden="1" customHeight="1" x14ac:dyDescent="0.3">
      <c r="A65" s="9">
        <v>12</v>
      </c>
      <c r="B65" s="9"/>
      <c r="C65" s="7"/>
      <c r="D65" s="7"/>
      <c r="E65" s="4"/>
      <c r="F65" s="12"/>
      <c r="G65" s="8">
        <f>C65*0.001*F65</f>
        <v>0</v>
      </c>
      <c r="P65" s="2"/>
    </row>
    <row r="66" spans="1:16" ht="15.75" customHeight="1" x14ac:dyDescent="0.3">
      <c r="A66" s="5"/>
      <c r="B66" s="4"/>
      <c r="C66" s="4"/>
      <c r="D66" s="4"/>
      <c r="E66" s="4"/>
      <c r="F66" s="15"/>
      <c r="G66" s="16">
        <f>SUM(G54:G65)</f>
        <v>87.990480000000005</v>
      </c>
      <c r="P66" s="2"/>
    </row>
    <row r="67" spans="1:16" ht="15.75" customHeight="1" x14ac:dyDescent="0.3">
      <c r="A67" s="5" t="s">
        <v>50</v>
      </c>
      <c r="B67" s="4"/>
      <c r="C67" s="4"/>
      <c r="D67" s="4"/>
      <c r="E67" s="4"/>
      <c r="F67" s="15"/>
      <c r="G67" s="15"/>
      <c r="P67" s="2"/>
    </row>
    <row r="68" spans="1:16" ht="15.75" customHeight="1" x14ac:dyDescent="0.3">
      <c r="A68" s="50" t="s">
        <v>51</v>
      </c>
      <c r="B68" s="41"/>
      <c r="C68" s="41"/>
      <c r="D68" s="41"/>
      <c r="E68" s="4"/>
      <c r="F68" s="15"/>
      <c r="G68" s="15"/>
      <c r="P68" s="2"/>
    </row>
    <row r="69" spans="1:16" ht="15.75" customHeight="1" x14ac:dyDescent="0.3">
      <c r="A69" s="40" t="s">
        <v>52</v>
      </c>
      <c r="B69" s="41"/>
      <c r="C69" s="41"/>
      <c r="D69" s="4"/>
      <c r="E69" s="4"/>
      <c r="F69" s="15"/>
      <c r="G69" s="15"/>
      <c r="P69" s="2"/>
    </row>
    <row r="70" spans="1:16" ht="15.75" customHeight="1" x14ac:dyDescent="0.3">
      <c r="A70" s="40" t="s">
        <v>53</v>
      </c>
      <c r="B70" s="41"/>
      <c r="C70" s="41"/>
      <c r="D70" s="4"/>
      <c r="E70" s="4"/>
      <c r="F70" s="15"/>
      <c r="G70" s="15"/>
      <c r="P70" s="2"/>
    </row>
    <row r="71" spans="1:16" ht="15.75" customHeight="1" x14ac:dyDescent="0.3">
      <c r="A71" s="40" t="s">
        <v>54</v>
      </c>
      <c r="B71" s="41"/>
      <c r="C71" s="41"/>
      <c r="D71" s="4"/>
      <c r="E71" s="4"/>
      <c r="F71" s="15"/>
      <c r="G71" s="15"/>
      <c r="P71" s="2"/>
    </row>
    <row r="72" spans="1:16" ht="15.75" customHeight="1" x14ac:dyDescent="0.3">
      <c r="A72" s="40" t="s">
        <v>55</v>
      </c>
      <c r="B72" s="41"/>
      <c r="C72" s="41"/>
      <c r="D72" s="4"/>
      <c r="E72" s="4"/>
      <c r="F72" s="15"/>
      <c r="G72" s="15"/>
      <c r="P72" s="2"/>
    </row>
    <row r="73" spans="1:16" ht="15.75" customHeight="1" x14ac:dyDescent="0.3">
      <c r="A73" s="6"/>
      <c r="B73" s="4"/>
      <c r="C73" s="4"/>
      <c r="D73" s="4"/>
      <c r="E73" s="4"/>
      <c r="F73" s="15"/>
      <c r="G73" s="15"/>
      <c r="P73" s="2"/>
    </row>
    <row r="74" spans="1:16" ht="46.5" customHeight="1" x14ac:dyDescent="0.3">
      <c r="A74" s="38" t="s">
        <v>6</v>
      </c>
      <c r="B74" s="38" t="s">
        <v>7</v>
      </c>
      <c r="C74" s="42" t="s">
        <v>8</v>
      </c>
      <c r="D74" s="43"/>
      <c r="E74" s="4"/>
      <c r="F74" s="15"/>
      <c r="G74" s="15"/>
      <c r="P74" s="2"/>
    </row>
    <row r="75" spans="1:16" ht="15.75" customHeight="1" x14ac:dyDescent="0.3">
      <c r="A75" s="39"/>
      <c r="B75" s="39"/>
      <c r="C75" s="7" t="s">
        <v>9</v>
      </c>
      <c r="D75" s="7" t="s">
        <v>10</v>
      </c>
      <c r="E75" s="4"/>
      <c r="F75" s="8" t="s">
        <v>11</v>
      </c>
      <c r="G75" s="8" t="s">
        <v>12</v>
      </c>
      <c r="P75" s="2"/>
    </row>
    <row r="76" spans="1:16" ht="15.75" customHeight="1" x14ac:dyDescent="0.3">
      <c r="A76" s="9">
        <v>1</v>
      </c>
      <c r="B76" s="11" t="s">
        <v>15</v>
      </c>
      <c r="C76" s="7">
        <v>39</v>
      </c>
      <c r="D76" s="7">
        <v>40</v>
      </c>
      <c r="E76" s="4"/>
      <c r="F76" s="12">
        <f t="shared" ref="F76:F85" si="8">VLOOKUP(B76,$P$136:$Q$154,2,0)</f>
        <v>161</v>
      </c>
      <c r="G76" s="8">
        <f t="shared" ref="G76:G81" si="9">C76*0.001*F76</f>
        <v>6.2789999999999999</v>
      </c>
      <c r="P76" s="2"/>
    </row>
    <row r="77" spans="1:16" ht="15.75" customHeight="1" x14ac:dyDescent="0.3">
      <c r="A77" s="9">
        <v>2</v>
      </c>
      <c r="B77" s="11" t="s">
        <v>16</v>
      </c>
      <c r="C77" s="7">
        <v>20</v>
      </c>
      <c r="D77" s="7">
        <v>20</v>
      </c>
      <c r="E77" s="4"/>
      <c r="F77" s="12">
        <f t="shared" si="8"/>
        <v>793</v>
      </c>
      <c r="G77" s="8">
        <f t="shared" si="9"/>
        <v>15.860000000000001</v>
      </c>
      <c r="P77" s="2"/>
    </row>
    <row r="78" spans="1:16" ht="16.5" customHeight="1" x14ac:dyDescent="0.3">
      <c r="A78" s="9">
        <v>3</v>
      </c>
      <c r="B78" s="11" t="s">
        <v>20</v>
      </c>
      <c r="C78" s="7">
        <v>100</v>
      </c>
      <c r="D78" s="7">
        <v>100</v>
      </c>
      <c r="E78" s="4"/>
      <c r="F78" s="12">
        <f t="shared" si="8"/>
        <v>46</v>
      </c>
      <c r="G78" s="8">
        <f t="shared" si="9"/>
        <v>4.6000000000000005</v>
      </c>
      <c r="P78" s="2"/>
    </row>
    <row r="79" spans="1:16" ht="15.75" customHeight="1" x14ac:dyDescent="0.3">
      <c r="A79" s="9">
        <v>4</v>
      </c>
      <c r="B79" s="11" t="s">
        <v>32</v>
      </c>
      <c r="C79" s="7">
        <v>1</v>
      </c>
      <c r="D79" s="7">
        <v>1</v>
      </c>
      <c r="E79" s="4"/>
      <c r="F79" s="12">
        <f t="shared" si="8"/>
        <v>1187</v>
      </c>
      <c r="G79" s="8">
        <f t="shared" si="9"/>
        <v>1.1870000000000001</v>
      </c>
      <c r="P79" s="2"/>
    </row>
    <row r="80" spans="1:16" ht="15.75" customHeight="1" x14ac:dyDescent="0.3">
      <c r="A80" s="9">
        <v>5</v>
      </c>
      <c r="B80" s="11" t="s">
        <v>24</v>
      </c>
      <c r="C80" s="7">
        <v>21</v>
      </c>
      <c r="D80" s="7">
        <v>20</v>
      </c>
      <c r="E80" s="4"/>
      <c r="F80" s="12">
        <f t="shared" si="8"/>
        <v>91</v>
      </c>
      <c r="G80" s="8">
        <f t="shared" si="9"/>
        <v>1.911</v>
      </c>
      <c r="P80" s="2"/>
    </row>
    <row r="81" spans="1:16" ht="15.75" customHeight="1" x14ac:dyDescent="0.3">
      <c r="A81" s="9">
        <v>6</v>
      </c>
      <c r="B81" s="11" t="s">
        <v>25</v>
      </c>
      <c r="C81" s="7">
        <v>1</v>
      </c>
      <c r="D81" s="7">
        <v>1</v>
      </c>
      <c r="E81" s="4"/>
      <c r="F81" s="12">
        <f t="shared" si="8"/>
        <v>29</v>
      </c>
      <c r="G81" s="8">
        <f t="shared" si="9"/>
        <v>2.9000000000000001E-2</v>
      </c>
      <c r="P81" s="2"/>
    </row>
    <row r="82" spans="1:16" ht="15.75" customHeight="1" x14ac:dyDescent="0.3">
      <c r="A82" s="9">
        <v>7</v>
      </c>
      <c r="B82" s="11" t="s">
        <v>40</v>
      </c>
      <c r="C82" s="7">
        <v>1</v>
      </c>
      <c r="D82" s="7">
        <v>1</v>
      </c>
      <c r="E82" s="4"/>
      <c r="F82" s="12">
        <f t="shared" si="8"/>
        <v>6.2</v>
      </c>
      <c r="G82" s="8">
        <f>C82*F82</f>
        <v>6.2</v>
      </c>
      <c r="P82" s="2"/>
    </row>
    <row r="83" spans="1:16" ht="15.75" customHeight="1" x14ac:dyDescent="0.3">
      <c r="A83" s="9">
        <v>8</v>
      </c>
      <c r="B83" s="11" t="s">
        <v>13</v>
      </c>
      <c r="C83" s="7">
        <v>150</v>
      </c>
      <c r="D83" s="7">
        <v>200</v>
      </c>
      <c r="E83" s="4"/>
      <c r="F83" s="12">
        <f t="shared" si="8"/>
        <v>99</v>
      </c>
      <c r="G83" s="8">
        <f t="shared" ref="G83:G86" si="10">C83*0.001*F83</f>
        <v>14.85</v>
      </c>
      <c r="P83" s="2"/>
    </row>
    <row r="84" spans="1:16" ht="16.5" customHeight="1" x14ac:dyDescent="0.3">
      <c r="A84" s="9">
        <v>9</v>
      </c>
      <c r="B84" s="11" t="s">
        <v>34</v>
      </c>
      <c r="C84" s="7">
        <v>150</v>
      </c>
      <c r="D84" s="7">
        <v>185</v>
      </c>
      <c r="E84" s="4"/>
      <c r="F84" s="12">
        <f t="shared" si="8"/>
        <v>151</v>
      </c>
      <c r="G84" s="8">
        <f t="shared" si="10"/>
        <v>22.65</v>
      </c>
      <c r="P84" s="2"/>
    </row>
    <row r="85" spans="1:16" ht="15.75" customHeight="1" x14ac:dyDescent="0.3">
      <c r="A85" s="9">
        <v>10</v>
      </c>
      <c r="B85" s="11" t="s">
        <v>37</v>
      </c>
      <c r="C85" s="7">
        <v>6</v>
      </c>
      <c r="D85" s="7">
        <v>7</v>
      </c>
      <c r="E85" s="4"/>
      <c r="F85" s="12">
        <f t="shared" si="8"/>
        <v>175</v>
      </c>
      <c r="G85" s="8">
        <f t="shared" si="10"/>
        <v>1.05</v>
      </c>
      <c r="P85" s="2"/>
    </row>
    <row r="86" spans="1:16" ht="15.75" customHeight="1" x14ac:dyDescent="0.3">
      <c r="A86" s="9">
        <v>11</v>
      </c>
      <c r="B86" s="11" t="s">
        <v>41</v>
      </c>
      <c r="C86" s="7">
        <v>41</v>
      </c>
      <c r="D86" s="7">
        <v>30</v>
      </c>
      <c r="E86" s="4"/>
      <c r="F86" s="12">
        <v>324.57</v>
      </c>
      <c r="G86" s="8">
        <f t="shared" si="10"/>
        <v>13.307370000000001</v>
      </c>
      <c r="P86" s="2"/>
    </row>
    <row r="87" spans="1:16" ht="15.75" hidden="1" customHeight="1" x14ac:dyDescent="0.3">
      <c r="A87" s="9">
        <v>12</v>
      </c>
      <c r="B87" s="11"/>
      <c r="C87" s="7"/>
      <c r="D87" s="7"/>
      <c r="E87" s="4"/>
      <c r="F87" s="14"/>
      <c r="G87" s="8"/>
      <c r="P87" s="2"/>
    </row>
    <row r="88" spans="1:16" ht="15.75" hidden="1" customHeight="1" x14ac:dyDescent="0.3">
      <c r="A88" s="9">
        <v>13</v>
      </c>
      <c r="B88" s="11"/>
      <c r="C88" s="7"/>
      <c r="D88" s="7"/>
      <c r="E88" s="4"/>
      <c r="F88" s="14"/>
      <c r="G88" s="8"/>
      <c r="P88" s="2"/>
    </row>
    <row r="89" spans="1:16" ht="15.75" customHeight="1" x14ac:dyDescent="0.3">
      <c r="A89" s="5"/>
      <c r="B89" s="4"/>
      <c r="C89" s="4"/>
      <c r="D89" s="4"/>
      <c r="E89" s="4"/>
      <c r="F89" s="15"/>
      <c r="G89" s="16">
        <f>SUM(G76:G88)</f>
        <v>87.923370000000006</v>
      </c>
      <c r="P89" s="2"/>
    </row>
    <row r="90" spans="1:16" ht="15.75" customHeight="1" x14ac:dyDescent="0.3">
      <c r="A90" s="5" t="s">
        <v>56</v>
      </c>
      <c r="B90" s="4"/>
      <c r="C90" s="4"/>
      <c r="D90" s="4"/>
      <c r="E90" s="4"/>
      <c r="F90" s="15"/>
      <c r="G90" s="15"/>
      <c r="P90" s="2"/>
    </row>
    <row r="91" spans="1:16" ht="15.75" customHeight="1" x14ac:dyDescent="0.3">
      <c r="A91" s="40" t="s">
        <v>57</v>
      </c>
      <c r="B91" s="41"/>
      <c r="C91" s="41"/>
      <c r="D91" s="41"/>
      <c r="E91" s="4"/>
      <c r="F91" s="15"/>
      <c r="G91" s="15"/>
      <c r="P91" s="2"/>
    </row>
    <row r="92" spans="1:16" ht="15.75" customHeight="1" x14ac:dyDescent="0.3">
      <c r="A92" s="40" t="s">
        <v>58</v>
      </c>
      <c r="B92" s="41"/>
      <c r="C92" s="41"/>
      <c r="D92" s="4"/>
      <c r="E92" s="4"/>
      <c r="F92" s="15"/>
      <c r="G92" s="15"/>
      <c r="P92" s="2"/>
    </row>
    <row r="93" spans="1:16" ht="15.75" customHeight="1" x14ac:dyDescent="0.3">
      <c r="A93" s="40" t="s">
        <v>59</v>
      </c>
      <c r="B93" s="41"/>
      <c r="C93" s="41"/>
      <c r="D93" s="41"/>
      <c r="E93" s="4"/>
      <c r="F93" s="15"/>
      <c r="G93" s="15"/>
      <c r="P93" s="2"/>
    </row>
    <row r="94" spans="1:16" ht="15.75" customHeight="1" x14ac:dyDescent="0.3">
      <c r="A94" s="6"/>
      <c r="B94" s="18"/>
      <c r="C94" s="18"/>
      <c r="D94" s="4"/>
      <c r="E94" s="4"/>
      <c r="F94" s="15"/>
      <c r="G94" s="15"/>
      <c r="P94" s="2"/>
    </row>
    <row r="95" spans="1:16" ht="15.75" customHeight="1" x14ac:dyDescent="0.3">
      <c r="A95" s="6"/>
      <c r="B95" s="4"/>
      <c r="C95" s="4"/>
      <c r="D95" s="4"/>
      <c r="E95" s="4"/>
      <c r="F95" s="15"/>
      <c r="G95" s="15"/>
      <c r="P95" s="2"/>
    </row>
    <row r="96" spans="1:16" ht="15.75" customHeight="1" x14ac:dyDescent="0.3">
      <c r="A96" s="38" t="s">
        <v>6</v>
      </c>
      <c r="B96" s="38" t="s">
        <v>7</v>
      </c>
      <c r="C96" s="42" t="s">
        <v>8</v>
      </c>
      <c r="D96" s="43"/>
      <c r="E96" s="4"/>
      <c r="F96" s="15"/>
      <c r="G96" s="15"/>
      <c r="P96" s="2"/>
    </row>
    <row r="97" spans="1:16" ht="15.75" customHeight="1" x14ac:dyDescent="0.3">
      <c r="A97" s="39"/>
      <c r="B97" s="39"/>
      <c r="C97" s="7" t="s">
        <v>9</v>
      </c>
      <c r="D97" s="7" t="s">
        <v>10</v>
      </c>
      <c r="E97" s="4"/>
      <c r="F97" s="8" t="s">
        <v>11</v>
      </c>
      <c r="G97" s="8" t="s">
        <v>12</v>
      </c>
      <c r="P97" s="2"/>
    </row>
    <row r="98" spans="1:16" ht="18" customHeight="1" x14ac:dyDescent="0.3">
      <c r="A98" s="19">
        <v>1</v>
      </c>
      <c r="B98" s="11" t="s">
        <v>13</v>
      </c>
      <c r="C98" s="7">
        <v>400</v>
      </c>
      <c r="D98" s="7">
        <v>400</v>
      </c>
      <c r="E98" s="20"/>
      <c r="F98" s="12">
        <f t="shared" ref="F98:F105" si="11">VLOOKUP(B98,$P$136:$Q$154,2,0)</f>
        <v>99</v>
      </c>
      <c r="G98" s="8">
        <f t="shared" ref="G98:G106" si="12">C98*0.001*F98</f>
        <v>39.6</v>
      </c>
      <c r="P98" s="2"/>
    </row>
    <row r="99" spans="1:16" ht="15.75" customHeight="1" x14ac:dyDescent="0.3">
      <c r="A99" s="9">
        <v>2</v>
      </c>
      <c r="B99" s="11" t="s">
        <v>14</v>
      </c>
      <c r="C99" s="7">
        <v>39</v>
      </c>
      <c r="D99" s="7">
        <v>40</v>
      </c>
      <c r="E99" s="4"/>
      <c r="F99" s="12">
        <f t="shared" si="11"/>
        <v>137</v>
      </c>
      <c r="G99" s="8">
        <f t="shared" si="12"/>
        <v>5.343</v>
      </c>
      <c r="P99" s="2"/>
    </row>
    <row r="100" spans="1:16" ht="15.75" customHeight="1" x14ac:dyDescent="0.3">
      <c r="A100" s="9">
        <v>3</v>
      </c>
      <c r="B100" s="11" t="s">
        <v>16</v>
      </c>
      <c r="C100" s="7">
        <v>15</v>
      </c>
      <c r="D100" s="7">
        <v>15</v>
      </c>
      <c r="E100" s="4"/>
      <c r="F100" s="12">
        <f t="shared" si="11"/>
        <v>793</v>
      </c>
      <c r="G100" s="8">
        <f t="shared" si="12"/>
        <v>11.895</v>
      </c>
      <c r="P100" s="2"/>
    </row>
    <row r="101" spans="1:16" ht="15.75" customHeight="1" x14ac:dyDescent="0.3">
      <c r="A101" s="9">
        <v>4</v>
      </c>
      <c r="B101" s="11" t="s">
        <v>20</v>
      </c>
      <c r="C101" s="7">
        <v>100</v>
      </c>
      <c r="D101" s="7">
        <v>100</v>
      </c>
      <c r="E101" s="4"/>
      <c r="F101" s="12">
        <f t="shared" si="11"/>
        <v>46</v>
      </c>
      <c r="G101" s="8">
        <f t="shared" si="12"/>
        <v>4.6000000000000005</v>
      </c>
      <c r="P101" s="2"/>
    </row>
    <row r="102" spans="1:16" ht="15.75" customHeight="1" x14ac:dyDescent="0.3">
      <c r="A102" s="9">
        <v>5</v>
      </c>
      <c r="B102" s="11" t="s">
        <v>27</v>
      </c>
      <c r="C102" s="10">
        <v>4</v>
      </c>
      <c r="D102" s="10">
        <v>4</v>
      </c>
      <c r="E102" s="4"/>
      <c r="F102" s="12">
        <f t="shared" si="11"/>
        <v>536</v>
      </c>
      <c r="G102" s="8">
        <f t="shared" si="12"/>
        <v>2.1440000000000001</v>
      </c>
      <c r="P102" s="2"/>
    </row>
    <row r="103" spans="1:16" ht="15.75" customHeight="1" x14ac:dyDescent="0.3">
      <c r="A103" s="9">
        <v>6</v>
      </c>
      <c r="B103" s="11" t="s">
        <v>24</v>
      </c>
      <c r="C103" s="7">
        <v>31</v>
      </c>
      <c r="D103" s="7">
        <v>25</v>
      </c>
      <c r="E103" s="4"/>
      <c r="F103" s="12">
        <f t="shared" si="11"/>
        <v>91</v>
      </c>
      <c r="G103" s="8">
        <f t="shared" si="12"/>
        <v>2.8210000000000002</v>
      </c>
      <c r="P103" s="2"/>
    </row>
    <row r="104" spans="1:16" ht="15.75" customHeight="1" x14ac:dyDescent="0.3">
      <c r="A104" s="9">
        <v>7</v>
      </c>
      <c r="B104" s="11" t="s">
        <v>25</v>
      </c>
      <c r="C104" s="7">
        <v>1</v>
      </c>
      <c r="D104" s="7">
        <v>1</v>
      </c>
      <c r="E104" s="4"/>
      <c r="F104" s="12">
        <f t="shared" si="11"/>
        <v>29</v>
      </c>
      <c r="G104" s="8">
        <f t="shared" si="12"/>
        <v>2.9000000000000001E-2</v>
      </c>
      <c r="P104" s="2"/>
    </row>
    <row r="105" spans="1:16" ht="15.75" customHeight="1" x14ac:dyDescent="0.3">
      <c r="A105" s="9">
        <v>8</v>
      </c>
      <c r="B105" s="11" t="s">
        <v>26</v>
      </c>
      <c r="C105" s="7">
        <v>34</v>
      </c>
      <c r="D105" s="7">
        <v>25</v>
      </c>
      <c r="E105" s="4"/>
      <c r="F105" s="12">
        <f t="shared" si="11"/>
        <v>241</v>
      </c>
      <c r="G105" s="8">
        <f t="shared" si="12"/>
        <v>8.1940000000000008</v>
      </c>
      <c r="P105" s="2"/>
    </row>
    <row r="106" spans="1:16" ht="15.75" customHeight="1" x14ac:dyDescent="0.3">
      <c r="A106" s="19">
        <v>9</v>
      </c>
      <c r="B106" s="11" t="s">
        <v>28</v>
      </c>
      <c r="C106" s="7">
        <v>80</v>
      </c>
      <c r="D106" s="7">
        <v>80</v>
      </c>
      <c r="E106" s="4"/>
      <c r="F106" s="13">
        <v>167.13</v>
      </c>
      <c r="G106" s="8">
        <f t="shared" si="12"/>
        <v>13.3704</v>
      </c>
      <c r="P106" s="2"/>
    </row>
    <row r="107" spans="1:16" ht="15.75" hidden="1" customHeight="1" x14ac:dyDescent="0.3">
      <c r="A107" s="9">
        <v>10</v>
      </c>
      <c r="B107" s="11"/>
      <c r="C107" s="7"/>
      <c r="D107" s="7"/>
      <c r="E107" s="4"/>
      <c r="F107" s="14"/>
      <c r="G107" s="8"/>
      <c r="P107" s="2"/>
    </row>
    <row r="108" spans="1:16" ht="15.75" hidden="1" customHeight="1" x14ac:dyDescent="0.3">
      <c r="A108" s="9">
        <v>11</v>
      </c>
      <c r="B108" s="11"/>
      <c r="C108" s="7"/>
      <c r="D108" s="7"/>
      <c r="E108" s="4"/>
      <c r="F108" s="14"/>
      <c r="G108" s="8"/>
      <c r="P108" s="2"/>
    </row>
    <row r="109" spans="1:16" ht="15.75" customHeight="1" x14ac:dyDescent="0.3">
      <c r="A109" s="5"/>
      <c r="B109" s="4"/>
      <c r="C109" s="4"/>
      <c r="D109" s="4"/>
      <c r="E109" s="4"/>
      <c r="F109" s="15"/>
      <c r="G109" s="16">
        <f>SUM(G98:G107)</f>
        <v>87.996399999999994</v>
      </c>
      <c r="P109" s="2"/>
    </row>
    <row r="110" spans="1:16" ht="15.75" customHeight="1" x14ac:dyDescent="0.3">
      <c r="A110" s="5" t="s">
        <v>60</v>
      </c>
      <c r="B110" s="4"/>
      <c r="C110" s="4"/>
      <c r="D110" s="4"/>
      <c r="E110" s="4"/>
      <c r="F110" s="15"/>
      <c r="G110" s="15"/>
      <c r="P110" s="2"/>
    </row>
    <row r="111" spans="1:16" ht="15.75" customHeight="1" x14ac:dyDescent="0.3">
      <c r="A111" s="40" t="s">
        <v>61</v>
      </c>
      <c r="B111" s="41"/>
      <c r="C111" s="41"/>
      <c r="D111" s="41"/>
      <c r="E111" s="4"/>
      <c r="F111" s="15"/>
      <c r="G111" s="15"/>
      <c r="P111" s="2"/>
    </row>
    <row r="112" spans="1:16" ht="15.75" customHeight="1" x14ac:dyDescent="0.3">
      <c r="A112" s="40" t="s">
        <v>62</v>
      </c>
      <c r="B112" s="41"/>
      <c r="C112" s="41"/>
      <c r="D112" s="41"/>
      <c r="E112" s="4"/>
      <c r="F112" s="15"/>
      <c r="G112" s="15"/>
      <c r="P112" s="2"/>
    </row>
    <row r="113" spans="1:16" ht="15.75" customHeight="1" x14ac:dyDescent="0.3">
      <c r="A113" s="40" t="s">
        <v>63</v>
      </c>
      <c r="B113" s="41"/>
      <c r="C113" s="41"/>
      <c r="D113" s="41"/>
      <c r="E113" s="4"/>
      <c r="F113" s="15"/>
      <c r="G113" s="15"/>
      <c r="P113" s="2"/>
    </row>
    <row r="114" spans="1:16" ht="15.75" customHeight="1" x14ac:dyDescent="0.3">
      <c r="A114" s="40" t="s">
        <v>64</v>
      </c>
      <c r="B114" s="41"/>
      <c r="C114" s="41"/>
      <c r="D114" s="41"/>
      <c r="E114" s="4"/>
      <c r="F114" s="15"/>
      <c r="G114" s="15"/>
      <c r="P114" s="2"/>
    </row>
    <row r="115" spans="1:16" ht="15.75" customHeight="1" x14ac:dyDescent="0.3">
      <c r="A115" s="40" t="s">
        <v>65</v>
      </c>
      <c r="B115" s="41"/>
      <c r="C115" s="41"/>
      <c r="D115" s="41"/>
      <c r="E115" s="4"/>
      <c r="F115" s="15"/>
      <c r="G115" s="15"/>
      <c r="P115" s="2"/>
    </row>
    <row r="116" spans="1:16" ht="15.75" customHeight="1" x14ac:dyDescent="0.3">
      <c r="A116" s="49" t="s">
        <v>66</v>
      </c>
      <c r="B116" s="46"/>
      <c r="C116" s="46"/>
      <c r="D116" s="46"/>
      <c r="E116" s="4"/>
      <c r="F116" s="15"/>
      <c r="G116" s="15"/>
      <c r="P116" s="2"/>
    </row>
    <row r="117" spans="1:16" ht="15.75" customHeight="1" x14ac:dyDescent="0.3">
      <c r="A117" s="38" t="s">
        <v>6</v>
      </c>
      <c r="B117" s="38" t="s">
        <v>7</v>
      </c>
      <c r="C117" s="42" t="s">
        <v>8</v>
      </c>
      <c r="D117" s="43"/>
      <c r="E117" s="4"/>
      <c r="F117" s="15"/>
      <c r="G117" s="15"/>
      <c r="P117" s="2"/>
    </row>
    <row r="118" spans="1:16" ht="15.75" customHeight="1" x14ac:dyDescent="0.3">
      <c r="A118" s="39"/>
      <c r="B118" s="39"/>
      <c r="C118" s="7" t="s">
        <v>9</v>
      </c>
      <c r="D118" s="7" t="s">
        <v>10</v>
      </c>
      <c r="E118" s="4"/>
      <c r="F118" s="8" t="s">
        <v>11</v>
      </c>
      <c r="G118" s="8" t="s">
        <v>12</v>
      </c>
      <c r="P118" s="2"/>
    </row>
    <row r="119" spans="1:16" ht="16.5" customHeight="1" x14ac:dyDescent="0.3">
      <c r="A119" s="19">
        <v>1</v>
      </c>
      <c r="B119" s="21" t="s">
        <v>13</v>
      </c>
      <c r="C119" s="22">
        <v>300</v>
      </c>
      <c r="D119" s="22">
        <v>250</v>
      </c>
      <c r="E119" s="20"/>
      <c r="F119" s="12">
        <f t="shared" ref="F119:F123" si="13">VLOOKUP(B119,$P$136:$Q$154,2,0)</f>
        <v>99</v>
      </c>
      <c r="G119" s="8">
        <f t="shared" ref="G119:G120" si="14">C119*0.001*F119</f>
        <v>29.7</v>
      </c>
      <c r="P119" s="2"/>
    </row>
    <row r="120" spans="1:16" ht="16.5" customHeight="1" x14ac:dyDescent="0.3">
      <c r="A120" s="19">
        <v>2</v>
      </c>
      <c r="B120" s="21" t="s">
        <v>39</v>
      </c>
      <c r="C120" s="22">
        <v>41</v>
      </c>
      <c r="D120" s="22">
        <v>40</v>
      </c>
      <c r="E120" s="20"/>
      <c r="F120" s="12">
        <f t="shared" si="13"/>
        <v>107</v>
      </c>
      <c r="G120" s="8">
        <f t="shared" si="14"/>
        <v>4.3870000000000005</v>
      </c>
      <c r="P120" s="2"/>
    </row>
    <row r="121" spans="1:16" ht="16.5" customHeight="1" x14ac:dyDescent="0.3">
      <c r="A121" s="19">
        <v>3</v>
      </c>
      <c r="B121" s="21" t="s">
        <v>40</v>
      </c>
      <c r="C121" s="22">
        <v>1</v>
      </c>
      <c r="D121" s="22">
        <v>1</v>
      </c>
      <c r="E121" s="20"/>
      <c r="F121" s="12">
        <f t="shared" si="13"/>
        <v>6.2</v>
      </c>
      <c r="G121" s="8">
        <f>C121*F121</f>
        <v>6.2</v>
      </c>
      <c r="P121" s="2"/>
    </row>
    <row r="122" spans="1:16" ht="16.5" customHeight="1" x14ac:dyDescent="0.3">
      <c r="A122" s="19">
        <v>4</v>
      </c>
      <c r="B122" s="21" t="s">
        <v>16</v>
      </c>
      <c r="C122" s="22">
        <v>20</v>
      </c>
      <c r="D122" s="22">
        <v>20</v>
      </c>
      <c r="E122" s="20"/>
      <c r="F122" s="12">
        <f t="shared" si="13"/>
        <v>793</v>
      </c>
      <c r="G122" s="8">
        <f t="shared" ref="G122:G129" si="15">C122*0.001*F122</f>
        <v>15.860000000000001</v>
      </c>
      <c r="P122" s="2"/>
    </row>
    <row r="123" spans="1:16" ht="16.5" customHeight="1" x14ac:dyDescent="0.3">
      <c r="A123" s="19">
        <v>5</v>
      </c>
      <c r="B123" s="21" t="s">
        <v>20</v>
      </c>
      <c r="C123" s="22">
        <v>100</v>
      </c>
      <c r="D123" s="22">
        <v>100</v>
      </c>
      <c r="E123" s="20"/>
      <c r="F123" s="12">
        <f t="shared" si="13"/>
        <v>46</v>
      </c>
      <c r="G123" s="8">
        <f t="shared" si="15"/>
        <v>4.6000000000000005</v>
      </c>
      <c r="P123" s="2"/>
    </row>
    <row r="124" spans="1:16" ht="16.5" customHeight="1" x14ac:dyDescent="0.3">
      <c r="A124" s="19">
        <v>6</v>
      </c>
      <c r="B124" s="21" t="s">
        <v>32</v>
      </c>
      <c r="C124" s="22">
        <v>1</v>
      </c>
      <c r="D124" s="22">
        <v>1</v>
      </c>
      <c r="E124" s="20"/>
      <c r="F124" s="23">
        <v>1187</v>
      </c>
      <c r="G124" s="8">
        <f t="shared" si="15"/>
        <v>1.1870000000000001</v>
      </c>
      <c r="P124" s="2"/>
    </row>
    <row r="125" spans="1:16" ht="16.5" customHeight="1" x14ac:dyDescent="0.3">
      <c r="A125" s="19">
        <v>7</v>
      </c>
      <c r="B125" s="21" t="s">
        <v>24</v>
      </c>
      <c r="C125" s="22">
        <v>20</v>
      </c>
      <c r="D125" s="22">
        <v>20</v>
      </c>
      <c r="E125" s="20"/>
      <c r="F125" s="12">
        <f t="shared" ref="F125:F128" si="16">VLOOKUP(B125,$P$136:$Q$154,2,0)</f>
        <v>91</v>
      </c>
      <c r="G125" s="8">
        <f t="shared" si="15"/>
        <v>1.82</v>
      </c>
      <c r="P125" s="2"/>
    </row>
    <row r="126" spans="1:16" ht="16.5" customHeight="1" x14ac:dyDescent="0.3">
      <c r="A126" s="19">
        <v>8</v>
      </c>
      <c r="B126" s="21" t="s">
        <v>25</v>
      </c>
      <c r="C126" s="22">
        <v>1</v>
      </c>
      <c r="D126" s="22">
        <v>1</v>
      </c>
      <c r="E126" s="20"/>
      <c r="F126" s="12">
        <f t="shared" si="16"/>
        <v>29</v>
      </c>
      <c r="G126" s="8">
        <f t="shared" si="15"/>
        <v>2.9000000000000001E-2</v>
      </c>
      <c r="P126" s="2"/>
    </row>
    <row r="127" spans="1:16" ht="16.5" customHeight="1" x14ac:dyDescent="0.3">
      <c r="A127" s="19">
        <v>9</v>
      </c>
      <c r="B127" s="21" t="s">
        <v>38</v>
      </c>
      <c r="C127" s="22">
        <v>55</v>
      </c>
      <c r="D127" s="22">
        <v>50</v>
      </c>
      <c r="E127" s="20"/>
      <c r="F127" s="12">
        <f t="shared" si="16"/>
        <v>178</v>
      </c>
      <c r="G127" s="8">
        <f t="shared" si="15"/>
        <v>9.7900000000000009</v>
      </c>
      <c r="P127" s="2"/>
    </row>
    <row r="128" spans="1:16" ht="16.5" customHeight="1" x14ac:dyDescent="0.3">
      <c r="A128" s="19">
        <v>10</v>
      </c>
      <c r="B128" s="21" t="s">
        <v>37</v>
      </c>
      <c r="C128" s="22">
        <v>6</v>
      </c>
      <c r="D128" s="22">
        <v>7</v>
      </c>
      <c r="E128" s="20"/>
      <c r="F128" s="12">
        <f t="shared" si="16"/>
        <v>175</v>
      </c>
      <c r="G128" s="8">
        <f t="shared" si="15"/>
        <v>1.05</v>
      </c>
      <c r="P128" s="2"/>
    </row>
    <row r="129" spans="1:24" ht="15.75" customHeight="1" x14ac:dyDescent="0.3">
      <c r="A129" s="9">
        <v>11</v>
      </c>
      <c r="B129" s="11" t="s">
        <v>28</v>
      </c>
      <c r="C129" s="7">
        <v>80</v>
      </c>
      <c r="D129" s="7">
        <v>80</v>
      </c>
      <c r="E129" s="4"/>
      <c r="F129" s="13">
        <v>167.13</v>
      </c>
      <c r="G129" s="8">
        <f t="shared" si="15"/>
        <v>13.3704</v>
      </c>
      <c r="P129" s="2"/>
    </row>
    <row r="130" spans="1:24" ht="15.75" hidden="1" customHeight="1" x14ac:dyDescent="0.3">
      <c r="A130" s="9">
        <v>12</v>
      </c>
      <c r="B130" s="11"/>
      <c r="C130" s="7"/>
      <c r="D130" s="7"/>
      <c r="E130" s="4"/>
      <c r="F130" s="12"/>
      <c r="G130" s="8"/>
      <c r="P130" s="2"/>
    </row>
    <row r="131" spans="1:24" ht="15.75" hidden="1" customHeight="1" x14ac:dyDescent="0.3">
      <c r="A131" s="9">
        <v>13</v>
      </c>
      <c r="B131" s="9"/>
      <c r="C131" s="7"/>
      <c r="D131" s="7"/>
      <c r="E131" s="4"/>
      <c r="F131" s="12"/>
      <c r="G131" s="8"/>
      <c r="P131" s="2"/>
    </row>
    <row r="132" spans="1:24" ht="15.75" customHeight="1" x14ac:dyDescent="0.3">
      <c r="A132" s="24"/>
      <c r="B132" s="24"/>
      <c r="C132" s="25"/>
      <c r="D132" s="25"/>
      <c r="E132" s="4"/>
      <c r="F132" s="14"/>
      <c r="G132" s="16">
        <f>SUM(G119:G131)</f>
        <v>87.993400000000008</v>
      </c>
      <c r="P132" s="2"/>
    </row>
    <row r="133" spans="1:24" ht="15.75" customHeight="1" x14ac:dyDescent="0.3">
      <c r="A133" s="5" t="s">
        <v>1</v>
      </c>
      <c r="B133" s="4"/>
      <c r="C133" s="4"/>
      <c r="D133" s="4"/>
      <c r="E133" s="4"/>
      <c r="F133" s="1"/>
      <c r="G133" s="1"/>
      <c r="P133" s="2"/>
    </row>
    <row r="134" spans="1:24" ht="15.75" customHeight="1" x14ac:dyDescent="0.3">
      <c r="A134" s="5" t="s">
        <v>67</v>
      </c>
      <c r="B134" s="4"/>
      <c r="C134" s="4"/>
      <c r="G134" s="1"/>
      <c r="P134" s="2"/>
    </row>
    <row r="135" spans="1:24" ht="15.75" customHeight="1" x14ac:dyDescent="0.3">
      <c r="A135" s="26" t="s">
        <v>68</v>
      </c>
      <c r="B135" s="26" t="s">
        <v>69</v>
      </c>
      <c r="C135" s="26" t="s">
        <v>70</v>
      </c>
      <c r="D135" s="27" t="s">
        <v>71</v>
      </c>
      <c r="E135" s="28" t="s">
        <v>72</v>
      </c>
      <c r="F135" s="29" t="s">
        <v>73</v>
      </c>
      <c r="G135" s="1"/>
      <c r="P135" s="2"/>
    </row>
    <row r="136" spans="1:24" ht="15.75" customHeight="1" x14ac:dyDescent="0.3">
      <c r="A136" s="9" t="s">
        <v>13</v>
      </c>
      <c r="B136" s="30">
        <f>C10+C31+C54+C83+C98</f>
        <v>1425</v>
      </c>
      <c r="C136" s="30">
        <f>B136+C119</f>
        <v>1725</v>
      </c>
      <c r="D136" s="23">
        <v>99</v>
      </c>
      <c r="E136" s="31">
        <f t="shared" ref="E136:E156" si="17">I136*D136</f>
        <v>141.07500000000002</v>
      </c>
      <c r="F136" s="32">
        <f t="shared" ref="F136:F156" si="18">J136*D136</f>
        <v>170.77500000000001</v>
      </c>
      <c r="G136" s="1"/>
      <c r="I136">
        <f t="shared" ref="I136:J136" si="19">B136*0.001</f>
        <v>1.425</v>
      </c>
      <c r="J136">
        <f t="shared" si="19"/>
        <v>1.7250000000000001</v>
      </c>
      <c r="P136" s="9" t="s">
        <v>13</v>
      </c>
      <c r="Q136" s="23">
        <v>99</v>
      </c>
      <c r="S136" t="s">
        <v>13</v>
      </c>
      <c r="T136">
        <v>1595</v>
      </c>
      <c r="U136">
        <v>1780</v>
      </c>
      <c r="W136" s="33">
        <v>648</v>
      </c>
      <c r="X136">
        <v>172.25999999999996</v>
      </c>
    </row>
    <row r="137" spans="1:24" ht="15.75" customHeight="1" x14ac:dyDescent="0.3">
      <c r="A137" s="9" t="s">
        <v>14</v>
      </c>
      <c r="B137" s="30">
        <f>C11++C99</f>
        <v>78</v>
      </c>
      <c r="C137" s="30">
        <f t="shared" ref="C137:C140" si="20">B137</f>
        <v>78</v>
      </c>
      <c r="D137" s="23">
        <v>137</v>
      </c>
      <c r="E137" s="31">
        <f t="shared" si="17"/>
        <v>10.686</v>
      </c>
      <c r="F137" s="32">
        <f t="shared" si="18"/>
        <v>10.686</v>
      </c>
      <c r="G137" s="1"/>
      <c r="I137">
        <f t="shared" ref="I137:J137" si="21">B137*0.001</f>
        <v>7.8E-2</v>
      </c>
      <c r="J137">
        <f t="shared" si="21"/>
        <v>7.8E-2</v>
      </c>
      <c r="P137" s="9" t="s">
        <v>14</v>
      </c>
      <c r="Q137" s="23">
        <v>137</v>
      </c>
      <c r="S137" t="s">
        <v>14</v>
      </c>
      <c r="T137">
        <v>91</v>
      </c>
      <c r="U137">
        <v>85</v>
      </c>
      <c r="W137" s="33">
        <v>307.89999999999998</v>
      </c>
      <c r="X137">
        <v>14.009449999999999</v>
      </c>
    </row>
    <row r="138" spans="1:24" ht="15.75" customHeight="1" x14ac:dyDescent="0.3">
      <c r="A138" s="9" t="s">
        <v>15</v>
      </c>
      <c r="B138" s="30">
        <f>C76</f>
        <v>39</v>
      </c>
      <c r="C138" s="30">
        <f t="shared" si="20"/>
        <v>39</v>
      </c>
      <c r="D138" s="23">
        <v>161</v>
      </c>
      <c r="E138" s="31">
        <f t="shared" si="17"/>
        <v>6.2789999999999999</v>
      </c>
      <c r="F138" s="32">
        <f t="shared" si="18"/>
        <v>6.2789999999999999</v>
      </c>
      <c r="G138" s="1"/>
      <c r="I138">
        <f t="shared" ref="I138:J138" si="22">B138*0.001</f>
        <v>3.9E-2</v>
      </c>
      <c r="J138">
        <f t="shared" si="22"/>
        <v>3.9E-2</v>
      </c>
      <c r="P138" s="9" t="s">
        <v>15</v>
      </c>
      <c r="Q138" s="23">
        <v>161</v>
      </c>
      <c r="S138" t="s">
        <v>17</v>
      </c>
      <c r="T138">
        <v>45</v>
      </c>
      <c r="U138">
        <v>46</v>
      </c>
      <c r="W138" s="33">
        <v>129.80000000000001</v>
      </c>
      <c r="X138">
        <v>5.8410000000000002</v>
      </c>
    </row>
    <row r="139" spans="1:24" ht="15.75" customHeight="1" x14ac:dyDescent="0.3">
      <c r="A139" s="9" t="s">
        <v>17</v>
      </c>
      <c r="B139" s="30">
        <f>C32</f>
        <v>35</v>
      </c>
      <c r="C139" s="30">
        <f t="shared" si="20"/>
        <v>35</v>
      </c>
      <c r="D139" s="23">
        <v>129.80000000000001</v>
      </c>
      <c r="E139" s="31">
        <f t="shared" si="17"/>
        <v>4.543000000000001</v>
      </c>
      <c r="F139" s="32">
        <f t="shared" si="18"/>
        <v>4.543000000000001</v>
      </c>
      <c r="G139" s="1"/>
      <c r="I139">
        <f t="shared" ref="I139:J139" si="23">B139*0.001</f>
        <v>3.5000000000000003E-2</v>
      </c>
      <c r="J139">
        <f t="shared" si="23"/>
        <v>3.5000000000000003E-2</v>
      </c>
      <c r="P139" s="9" t="s">
        <v>17</v>
      </c>
      <c r="Q139" s="23">
        <f>D139</f>
        <v>129.80000000000001</v>
      </c>
      <c r="S139" t="s">
        <v>39</v>
      </c>
      <c r="T139">
        <v>45</v>
      </c>
      <c r="U139">
        <v>40</v>
      </c>
      <c r="W139" s="33">
        <v>58.83</v>
      </c>
      <c r="X139">
        <v>2.6473499999999999</v>
      </c>
    </row>
    <row r="140" spans="1:24" ht="15.75" customHeight="1" x14ac:dyDescent="0.3">
      <c r="A140" s="9" t="s">
        <v>19</v>
      </c>
      <c r="B140" s="30">
        <f>C55</f>
        <v>39</v>
      </c>
      <c r="C140" s="30">
        <f t="shared" si="20"/>
        <v>39</v>
      </c>
      <c r="D140" s="23">
        <v>54.72</v>
      </c>
      <c r="E140" s="31">
        <f t="shared" si="17"/>
        <v>2.13408</v>
      </c>
      <c r="F140" s="32">
        <f t="shared" si="18"/>
        <v>2.13408</v>
      </c>
      <c r="G140" s="1"/>
      <c r="I140">
        <f t="shared" ref="I140:J140" si="24">B140*0.001</f>
        <v>3.9E-2</v>
      </c>
      <c r="J140">
        <f t="shared" si="24"/>
        <v>3.9E-2</v>
      </c>
      <c r="P140" s="9" t="s">
        <v>19</v>
      </c>
      <c r="Q140" s="23">
        <v>54.72</v>
      </c>
      <c r="S140" t="s">
        <v>40</v>
      </c>
      <c r="T140">
        <v>4</v>
      </c>
      <c r="U140">
        <v>4</v>
      </c>
      <c r="W140" s="33">
        <v>31.8</v>
      </c>
      <c r="X140">
        <v>31.8</v>
      </c>
    </row>
    <row r="141" spans="1:24" ht="15.75" customHeight="1" x14ac:dyDescent="0.3">
      <c r="A141" s="9" t="s">
        <v>21</v>
      </c>
      <c r="B141" s="30">
        <f>C33+C64+C82</f>
        <v>2</v>
      </c>
      <c r="C141" s="30">
        <f>B141+C121</f>
        <v>3</v>
      </c>
      <c r="D141" s="23">
        <v>6.2</v>
      </c>
      <c r="E141" s="31">
        <f t="shared" si="17"/>
        <v>18.600000000000001</v>
      </c>
      <c r="F141" s="32">
        <f t="shared" si="18"/>
        <v>24.8</v>
      </c>
      <c r="G141" s="1"/>
      <c r="I141">
        <v>3</v>
      </c>
      <c r="J141">
        <v>4</v>
      </c>
      <c r="P141" s="9" t="s">
        <v>40</v>
      </c>
      <c r="Q141" s="23">
        <v>6.2</v>
      </c>
      <c r="S141" t="s">
        <v>19</v>
      </c>
      <c r="T141">
        <v>45</v>
      </c>
      <c r="U141">
        <v>49</v>
      </c>
      <c r="W141" s="33">
        <v>54.72</v>
      </c>
      <c r="X141">
        <v>2.4623999999999997</v>
      </c>
    </row>
    <row r="142" spans="1:24" ht="15.75" customHeight="1" x14ac:dyDescent="0.3">
      <c r="A142" s="9" t="s">
        <v>22</v>
      </c>
      <c r="B142" s="30">
        <f>C15</f>
        <v>2</v>
      </c>
      <c r="C142" s="30">
        <f>B142</f>
        <v>2</v>
      </c>
      <c r="D142" s="23">
        <v>1726</v>
      </c>
      <c r="E142" s="31">
        <f t="shared" si="17"/>
        <v>3.452</v>
      </c>
      <c r="F142" s="32">
        <f t="shared" si="18"/>
        <v>3.452</v>
      </c>
      <c r="G142" s="1"/>
      <c r="I142">
        <f t="shared" ref="I142:J142" si="25">B142*0.001</f>
        <v>2E-3</v>
      </c>
      <c r="J142">
        <f t="shared" si="25"/>
        <v>2E-3</v>
      </c>
      <c r="P142" s="9" t="s">
        <v>22</v>
      </c>
      <c r="Q142" s="23">
        <v>1726</v>
      </c>
      <c r="S142" t="s">
        <v>15</v>
      </c>
      <c r="T142">
        <v>45</v>
      </c>
      <c r="U142">
        <v>45</v>
      </c>
      <c r="W142" s="33">
        <v>161</v>
      </c>
      <c r="X142">
        <v>7.2450000000000001</v>
      </c>
    </row>
    <row r="143" spans="1:24" ht="15.75" customHeight="1" x14ac:dyDescent="0.3">
      <c r="A143" s="9" t="s">
        <v>16</v>
      </c>
      <c r="B143" s="30">
        <f>C12+C34+C56+C77+C100</f>
        <v>85</v>
      </c>
      <c r="C143" s="30">
        <f>B143+C122</f>
        <v>105</v>
      </c>
      <c r="D143" s="23">
        <v>793</v>
      </c>
      <c r="E143" s="31">
        <f t="shared" si="17"/>
        <v>67.405000000000001</v>
      </c>
      <c r="F143" s="32">
        <f t="shared" si="18"/>
        <v>83.265000000000001</v>
      </c>
      <c r="G143" s="1"/>
      <c r="I143">
        <f t="shared" ref="I143:J143" si="26">B143*0.001</f>
        <v>8.5000000000000006E-2</v>
      </c>
      <c r="J143">
        <f t="shared" si="26"/>
        <v>0.105</v>
      </c>
      <c r="P143" s="9" t="s">
        <v>16</v>
      </c>
      <c r="Q143" s="23">
        <f>D143</f>
        <v>793</v>
      </c>
      <c r="S143" t="s">
        <v>16</v>
      </c>
      <c r="T143">
        <v>95</v>
      </c>
      <c r="U143">
        <v>95</v>
      </c>
      <c r="W143" s="33">
        <v>4758</v>
      </c>
      <c r="X143">
        <v>75.334999999999994</v>
      </c>
    </row>
    <row r="144" spans="1:24" ht="15.75" customHeight="1" x14ac:dyDescent="0.3">
      <c r="A144" s="9" t="s">
        <v>18</v>
      </c>
      <c r="B144" s="30">
        <f>C13</f>
        <v>16</v>
      </c>
      <c r="C144" s="30">
        <f t="shared" ref="C144:C145" si="27">B144</f>
        <v>16</v>
      </c>
      <c r="D144" s="23">
        <v>569</v>
      </c>
      <c r="E144" s="31">
        <f t="shared" si="17"/>
        <v>9.104000000000001</v>
      </c>
      <c r="F144" s="32">
        <f t="shared" si="18"/>
        <v>9.104000000000001</v>
      </c>
      <c r="G144" s="1"/>
      <c r="I144">
        <f t="shared" ref="I144:J144" si="28">B144*0.001</f>
        <v>1.6E-2</v>
      </c>
      <c r="J144">
        <f t="shared" si="28"/>
        <v>1.6E-2</v>
      </c>
      <c r="P144" s="9" t="s">
        <v>18</v>
      </c>
      <c r="Q144" s="23">
        <v>569</v>
      </c>
      <c r="S144" t="s">
        <v>18</v>
      </c>
      <c r="T144">
        <v>12</v>
      </c>
      <c r="U144">
        <v>13</v>
      </c>
      <c r="W144" s="33">
        <v>641.23</v>
      </c>
      <c r="X144">
        <v>7.6947600000000005</v>
      </c>
    </row>
    <row r="145" spans="1:24" ht="15.75" customHeight="1" x14ac:dyDescent="0.3">
      <c r="A145" s="9" t="s">
        <v>27</v>
      </c>
      <c r="B145" s="30">
        <f>C102</f>
        <v>4</v>
      </c>
      <c r="C145" s="30">
        <f t="shared" si="27"/>
        <v>4</v>
      </c>
      <c r="D145" s="23">
        <v>536</v>
      </c>
      <c r="E145" s="31">
        <f t="shared" si="17"/>
        <v>2.1440000000000001</v>
      </c>
      <c r="F145" s="32">
        <f t="shared" si="18"/>
        <v>2.1440000000000001</v>
      </c>
      <c r="G145" s="1"/>
      <c r="I145">
        <f t="shared" ref="I145:J145" si="29">B145*0.001</f>
        <v>4.0000000000000001E-3</v>
      </c>
      <c r="J145">
        <f t="shared" si="29"/>
        <v>4.0000000000000001E-3</v>
      </c>
      <c r="P145" s="9" t="s">
        <v>27</v>
      </c>
      <c r="Q145" s="23">
        <f>D145</f>
        <v>536</v>
      </c>
      <c r="S145" t="s">
        <v>20</v>
      </c>
      <c r="T145">
        <v>840</v>
      </c>
      <c r="U145">
        <v>900</v>
      </c>
      <c r="W145" s="33">
        <v>303.89999999999998</v>
      </c>
      <c r="X145">
        <v>42.545999999999999</v>
      </c>
    </row>
    <row r="146" spans="1:24" ht="15.75" customHeight="1" x14ac:dyDescent="0.3">
      <c r="A146" s="9" t="s">
        <v>24</v>
      </c>
      <c r="B146" s="30">
        <f>C16+C37+C59+C80+C103</f>
        <v>125</v>
      </c>
      <c r="C146" s="30">
        <f>B146+C125</f>
        <v>145</v>
      </c>
      <c r="D146" s="23">
        <v>91</v>
      </c>
      <c r="E146" s="31">
        <f t="shared" si="17"/>
        <v>11.375</v>
      </c>
      <c r="F146" s="32">
        <f t="shared" si="18"/>
        <v>13.194999999999999</v>
      </c>
      <c r="G146" s="1"/>
      <c r="I146">
        <f t="shared" ref="I146:J146" si="30">B146*0.001</f>
        <v>0.125</v>
      </c>
      <c r="J146">
        <f t="shared" si="30"/>
        <v>0.14499999999999999</v>
      </c>
      <c r="P146" s="9" t="s">
        <v>24</v>
      </c>
      <c r="Q146" s="23">
        <v>91</v>
      </c>
      <c r="S146" t="s">
        <v>74</v>
      </c>
      <c r="T146">
        <v>2</v>
      </c>
      <c r="U146">
        <v>2</v>
      </c>
      <c r="W146" s="33">
        <v>1605.69</v>
      </c>
      <c r="X146">
        <v>3.2113800000000001</v>
      </c>
    </row>
    <row r="147" spans="1:24" ht="15.75" customHeight="1" x14ac:dyDescent="0.3">
      <c r="A147" s="9" t="s">
        <v>20</v>
      </c>
      <c r="B147" s="30">
        <f>C35+C14+C57+C78+C101</f>
        <v>500</v>
      </c>
      <c r="C147" s="30">
        <f>B147+C123</f>
        <v>600</v>
      </c>
      <c r="D147" s="23">
        <v>46</v>
      </c>
      <c r="E147" s="31">
        <f t="shared" si="17"/>
        <v>23</v>
      </c>
      <c r="F147" s="32">
        <f t="shared" si="18"/>
        <v>27.599999999999998</v>
      </c>
      <c r="G147" s="1"/>
      <c r="I147">
        <f t="shared" ref="I147:J147" si="31">B147*0.001</f>
        <v>0.5</v>
      </c>
      <c r="J147">
        <f t="shared" si="31"/>
        <v>0.6</v>
      </c>
      <c r="P147" s="9" t="s">
        <v>20</v>
      </c>
      <c r="Q147" s="23">
        <v>46</v>
      </c>
      <c r="S147" t="s">
        <v>32</v>
      </c>
      <c r="T147">
        <v>4</v>
      </c>
      <c r="U147">
        <v>4</v>
      </c>
      <c r="W147" s="33">
        <v>4659.95</v>
      </c>
      <c r="X147">
        <v>4.6599500000000003</v>
      </c>
    </row>
    <row r="148" spans="1:24" ht="15.75" customHeight="1" x14ac:dyDescent="0.3">
      <c r="A148" s="9" t="s">
        <v>25</v>
      </c>
      <c r="B148" s="30">
        <f>C17+C38+C61+C81+C104</f>
        <v>5</v>
      </c>
      <c r="C148" s="30">
        <f>B148+C126</f>
        <v>6</v>
      </c>
      <c r="D148" s="23">
        <v>29</v>
      </c>
      <c r="E148" s="31">
        <f t="shared" si="17"/>
        <v>0.14499999999999999</v>
      </c>
      <c r="F148" s="32">
        <f t="shared" si="18"/>
        <v>0.17400000000000002</v>
      </c>
      <c r="G148" s="1"/>
      <c r="I148">
        <f t="shared" ref="I148:J148" si="32">B148*0.001</f>
        <v>5.0000000000000001E-3</v>
      </c>
      <c r="J148">
        <f t="shared" si="32"/>
        <v>6.0000000000000001E-3</v>
      </c>
      <c r="P148" s="9" t="s">
        <v>25</v>
      </c>
      <c r="Q148" s="23">
        <f>D148</f>
        <v>29</v>
      </c>
      <c r="S148" t="s">
        <v>27</v>
      </c>
      <c r="T148">
        <v>2</v>
      </c>
      <c r="U148">
        <v>1</v>
      </c>
      <c r="W148" s="33">
        <v>536</v>
      </c>
      <c r="X148">
        <v>1.0720000000000001</v>
      </c>
    </row>
    <row r="149" spans="1:24" ht="15.75" customHeight="1" x14ac:dyDescent="0.3">
      <c r="A149" s="9" t="s">
        <v>32</v>
      </c>
      <c r="B149" s="30">
        <f>C36+C79+C58</f>
        <v>3</v>
      </c>
      <c r="C149" s="30">
        <f>B149+C124</f>
        <v>4</v>
      </c>
      <c r="D149" s="23">
        <v>1187</v>
      </c>
      <c r="E149" s="31">
        <f t="shared" si="17"/>
        <v>3.5609999999999999</v>
      </c>
      <c r="F149" s="32">
        <f t="shared" si="18"/>
        <v>4.7480000000000002</v>
      </c>
      <c r="G149" s="1"/>
      <c r="I149">
        <f t="shared" ref="I149:J149" si="33">B149*0.001</f>
        <v>3.0000000000000001E-3</v>
      </c>
      <c r="J149">
        <f t="shared" si="33"/>
        <v>4.0000000000000001E-3</v>
      </c>
      <c r="P149" s="9" t="s">
        <v>32</v>
      </c>
      <c r="Q149" s="23">
        <v>1187</v>
      </c>
      <c r="S149" t="s">
        <v>24</v>
      </c>
      <c r="T149">
        <v>150</v>
      </c>
      <c r="U149">
        <v>132</v>
      </c>
      <c r="W149" s="33">
        <v>546</v>
      </c>
      <c r="X149">
        <v>13.65</v>
      </c>
    </row>
    <row r="150" spans="1:24" ht="15.75" customHeight="1" x14ac:dyDescent="0.3">
      <c r="A150" s="9" t="s">
        <v>34</v>
      </c>
      <c r="B150" s="30">
        <f>C39+C84</f>
        <v>305</v>
      </c>
      <c r="C150" s="30">
        <f t="shared" ref="C150:C151" si="34">B150</f>
        <v>305</v>
      </c>
      <c r="D150" s="23">
        <v>151</v>
      </c>
      <c r="E150" s="31">
        <f t="shared" si="17"/>
        <v>46.055</v>
      </c>
      <c r="F150" s="32">
        <f t="shared" si="18"/>
        <v>46.055</v>
      </c>
      <c r="G150" s="1"/>
      <c r="I150">
        <f t="shared" ref="I150:J150" si="35">B150*0.001</f>
        <v>0.30499999999999999</v>
      </c>
      <c r="J150">
        <f t="shared" si="35"/>
        <v>0.30499999999999999</v>
      </c>
      <c r="P150" s="9" t="s">
        <v>34</v>
      </c>
      <c r="Q150" s="23">
        <f>D150</f>
        <v>151</v>
      </c>
      <c r="S150" t="s">
        <v>25</v>
      </c>
      <c r="T150">
        <v>13</v>
      </c>
      <c r="U150">
        <v>11</v>
      </c>
      <c r="W150" s="33">
        <v>174</v>
      </c>
      <c r="X150">
        <v>0.377</v>
      </c>
    </row>
    <row r="151" spans="1:24" ht="15.75" customHeight="1" x14ac:dyDescent="0.3">
      <c r="A151" s="9" t="s">
        <v>26</v>
      </c>
      <c r="B151" s="30">
        <f>C18+C62+C105</f>
        <v>89</v>
      </c>
      <c r="C151" s="30">
        <f t="shared" si="34"/>
        <v>89</v>
      </c>
      <c r="D151" s="23">
        <v>241</v>
      </c>
      <c r="E151" s="31">
        <f t="shared" si="17"/>
        <v>21.448999999999998</v>
      </c>
      <c r="F151" s="32">
        <f t="shared" si="18"/>
        <v>21.448999999999998</v>
      </c>
      <c r="G151" s="1"/>
      <c r="I151">
        <f t="shared" ref="I151:J151" si="36">B151*0.001</f>
        <v>8.8999999999999996E-2</v>
      </c>
      <c r="J151">
        <f t="shared" si="36"/>
        <v>8.8999999999999996E-2</v>
      </c>
      <c r="P151" s="9" t="s">
        <v>26</v>
      </c>
      <c r="Q151" s="23">
        <v>241</v>
      </c>
      <c r="S151" t="s">
        <v>26</v>
      </c>
      <c r="T151">
        <v>103</v>
      </c>
      <c r="U151">
        <v>105</v>
      </c>
      <c r="W151" s="33">
        <v>739.95</v>
      </c>
      <c r="X151">
        <v>25.404949999999999</v>
      </c>
    </row>
    <row r="152" spans="1:24" ht="15.75" customHeight="1" x14ac:dyDescent="0.3">
      <c r="A152" s="9" t="s">
        <v>37</v>
      </c>
      <c r="B152" s="30">
        <f>C40+C85</f>
        <v>12</v>
      </c>
      <c r="C152" s="30">
        <f>B152+C128</f>
        <v>18</v>
      </c>
      <c r="D152" s="23">
        <v>175</v>
      </c>
      <c r="E152" s="31">
        <f t="shared" si="17"/>
        <v>2.1</v>
      </c>
      <c r="F152" s="32">
        <f t="shared" si="18"/>
        <v>3.1500000000000004</v>
      </c>
      <c r="G152" s="1"/>
      <c r="I152">
        <f t="shared" ref="I152:J152" si="37">B152*0.001</f>
        <v>1.2E-2</v>
      </c>
      <c r="J152">
        <f t="shared" si="37"/>
        <v>1.8000000000000002E-2</v>
      </c>
      <c r="P152" s="9" t="s">
        <v>37</v>
      </c>
      <c r="Q152" s="23">
        <f>D152</f>
        <v>175</v>
      </c>
      <c r="S152" t="s">
        <v>34</v>
      </c>
      <c r="T152">
        <v>593</v>
      </c>
      <c r="U152">
        <v>643</v>
      </c>
      <c r="W152" s="33">
        <v>604</v>
      </c>
      <c r="X152">
        <v>89.543000000000006</v>
      </c>
    </row>
    <row r="153" spans="1:24" ht="15.75" customHeight="1" x14ac:dyDescent="0.3">
      <c r="A153" s="9" t="s">
        <v>38</v>
      </c>
      <c r="B153" s="30"/>
      <c r="C153" s="30">
        <f>C127</f>
        <v>55</v>
      </c>
      <c r="D153" s="23">
        <v>178</v>
      </c>
      <c r="E153" s="31">
        <f t="shared" si="17"/>
        <v>0</v>
      </c>
      <c r="F153" s="32">
        <f t="shared" si="18"/>
        <v>9.7900000000000009</v>
      </c>
      <c r="G153" s="1"/>
      <c r="I153">
        <f t="shared" ref="I153:J153" si="38">B153*0.001</f>
        <v>0</v>
      </c>
      <c r="J153">
        <f t="shared" si="38"/>
        <v>5.5E-2</v>
      </c>
      <c r="P153" s="9" t="s">
        <v>38</v>
      </c>
      <c r="Q153" s="23">
        <v>178</v>
      </c>
      <c r="S153" t="s">
        <v>37</v>
      </c>
      <c r="T153">
        <v>23</v>
      </c>
      <c r="U153">
        <v>19</v>
      </c>
      <c r="W153" s="33">
        <v>693.19</v>
      </c>
      <c r="X153">
        <v>3.98414</v>
      </c>
    </row>
    <row r="154" spans="1:24" ht="15.75" customHeight="1" x14ac:dyDescent="0.3">
      <c r="A154" s="9" t="s">
        <v>39</v>
      </c>
      <c r="B154" s="30"/>
      <c r="C154" s="30">
        <f>C120</f>
        <v>41</v>
      </c>
      <c r="D154" s="23">
        <v>107</v>
      </c>
      <c r="E154" s="31">
        <f t="shared" si="17"/>
        <v>0</v>
      </c>
      <c r="F154" s="32">
        <f t="shared" si="18"/>
        <v>4.3870000000000005</v>
      </c>
      <c r="G154" s="1"/>
      <c r="I154">
        <f t="shared" ref="I154:J154" si="39">B154*0.001</f>
        <v>0</v>
      </c>
      <c r="J154">
        <f t="shared" si="39"/>
        <v>4.1000000000000002E-2</v>
      </c>
      <c r="P154" s="9" t="s">
        <v>39</v>
      </c>
      <c r="Q154" s="23">
        <v>107</v>
      </c>
      <c r="S154" t="s">
        <v>38</v>
      </c>
      <c r="T154">
        <v>35</v>
      </c>
      <c r="U154">
        <v>36</v>
      </c>
      <c r="W154" s="33">
        <v>185.3</v>
      </c>
      <c r="X154">
        <v>6.4855000000000009</v>
      </c>
    </row>
    <row r="155" spans="1:24" ht="15.75" customHeight="1" x14ac:dyDescent="0.3">
      <c r="A155" s="11" t="s">
        <v>28</v>
      </c>
      <c r="B155" s="30">
        <f>C106+C63+C19</f>
        <v>240</v>
      </c>
      <c r="C155" s="30">
        <f>C129+B155</f>
        <v>320</v>
      </c>
      <c r="D155" s="23">
        <v>167.13</v>
      </c>
      <c r="E155" s="31">
        <f t="shared" si="17"/>
        <v>40.111199999999997</v>
      </c>
      <c r="F155" s="32">
        <f t="shared" si="18"/>
        <v>53.4816</v>
      </c>
      <c r="G155" s="1"/>
      <c r="I155">
        <f t="shared" ref="I155:J155" si="40">B155*0.001</f>
        <v>0.24</v>
      </c>
      <c r="J155">
        <f t="shared" si="40"/>
        <v>0.32</v>
      </c>
      <c r="P155" s="9"/>
      <c r="Q155" s="23"/>
      <c r="W155" s="33"/>
    </row>
    <row r="156" spans="1:24" ht="15.75" customHeight="1" x14ac:dyDescent="0.3">
      <c r="A156" s="11" t="s">
        <v>41</v>
      </c>
      <c r="B156" s="30">
        <f>C86+C41</f>
        <v>82</v>
      </c>
      <c r="C156" s="30">
        <f>B156</f>
        <v>82</v>
      </c>
      <c r="D156" s="23">
        <v>324.57</v>
      </c>
      <c r="E156" s="31">
        <f t="shared" si="17"/>
        <v>26.614740000000001</v>
      </c>
      <c r="F156" s="32">
        <f t="shared" si="18"/>
        <v>26.614740000000001</v>
      </c>
      <c r="G156" s="1"/>
      <c r="I156">
        <f t="shared" ref="I156:J156" si="41">B156*0.001</f>
        <v>8.2000000000000003E-2</v>
      </c>
      <c r="J156">
        <f t="shared" si="41"/>
        <v>8.2000000000000003E-2</v>
      </c>
      <c r="P156" s="9"/>
      <c r="Q156" s="23"/>
      <c r="W156" s="33"/>
    </row>
    <row r="157" spans="1:24" ht="15" customHeight="1" x14ac:dyDescent="0.3">
      <c r="A157" s="34"/>
      <c r="B157" s="35"/>
      <c r="C157" s="35"/>
      <c r="E157" s="36">
        <f t="shared" ref="E157:F157" si="42">SUM(E136:E156)</f>
        <v>439.83302000000003</v>
      </c>
      <c r="F157" s="36">
        <f t="shared" si="42"/>
        <v>527.8264200000001</v>
      </c>
      <c r="G157" s="1"/>
      <c r="P157" s="11" t="s">
        <v>28</v>
      </c>
      <c r="Q157" s="23">
        <v>167.13</v>
      </c>
    </row>
    <row r="158" spans="1:24" ht="18.75" customHeight="1" x14ac:dyDescent="0.3">
      <c r="A158" s="47" t="s">
        <v>75</v>
      </c>
      <c r="B158" s="48"/>
      <c r="C158" s="48"/>
      <c r="D158" s="43"/>
      <c r="E158" s="37">
        <f>E157/5</f>
        <v>87.966604000000004</v>
      </c>
      <c r="F158" s="37">
        <f>F157/6</f>
        <v>87.971070000000012</v>
      </c>
      <c r="G158" s="1"/>
      <c r="P158" s="11" t="s">
        <v>41</v>
      </c>
      <c r="Q158" s="23">
        <v>324.57</v>
      </c>
    </row>
    <row r="159" spans="1:24" ht="15.75" customHeight="1" x14ac:dyDescent="0.3">
      <c r="A159" s="4"/>
      <c r="B159" s="4"/>
      <c r="C159" s="4"/>
      <c r="G159" s="1"/>
      <c r="P159" s="2"/>
    </row>
  </sheetData>
  <mergeCells count="47">
    <mergeCell ref="A47:C47"/>
    <mergeCell ref="A52:A53"/>
    <mergeCell ref="A48:C48"/>
    <mergeCell ref="A49:C49"/>
    <mergeCell ref="A51:C51"/>
    <mergeCell ref="B52:B53"/>
    <mergeCell ref="C52:D52"/>
    <mergeCell ref="A74:A75"/>
    <mergeCell ref="B74:B75"/>
    <mergeCell ref="A93:D93"/>
    <mergeCell ref="A96:A97"/>
    <mergeCell ref="C74:D74"/>
    <mergeCell ref="A71:C71"/>
    <mergeCell ref="A72:C72"/>
    <mergeCell ref="A68:D68"/>
    <mergeCell ref="A69:C69"/>
    <mergeCell ref="A70:C70"/>
    <mergeCell ref="A158:D158"/>
    <mergeCell ref="A112:D112"/>
    <mergeCell ref="A113:D113"/>
    <mergeCell ref="A114:D114"/>
    <mergeCell ref="A115:D115"/>
    <mergeCell ref="A117:A118"/>
    <mergeCell ref="A116:D116"/>
    <mergeCell ref="A91:D91"/>
    <mergeCell ref="A92:C92"/>
    <mergeCell ref="B117:B118"/>
    <mergeCell ref="C117:D117"/>
    <mergeCell ref="A111:D111"/>
    <mergeCell ref="B96:B97"/>
    <mergeCell ref="C96:D96"/>
    <mergeCell ref="A46:D46"/>
    <mergeCell ref="A26:D26"/>
    <mergeCell ref="C29:D29"/>
    <mergeCell ref="A28:C28"/>
    <mergeCell ref="A2:D2"/>
    <mergeCell ref="A5:D5"/>
    <mergeCell ref="A6:D6"/>
    <mergeCell ref="A7:D7"/>
    <mergeCell ref="B8:B9"/>
    <mergeCell ref="C8:D8"/>
    <mergeCell ref="A8:A9"/>
    <mergeCell ref="B29:B30"/>
    <mergeCell ref="A29:A30"/>
    <mergeCell ref="A27:D27"/>
    <mergeCell ref="A24:D24"/>
    <mergeCell ref="A25:D25"/>
  </mergeCells>
  <pageMargins left="0.7" right="0.7" top="0.75" bottom="0.75" header="0" footer="0"/>
  <pageSetup paperSize="9" orientation="portrait"/>
  <rowBreaks count="2" manualBreakCount="2">
    <brk id="89" man="1"/>
    <brk id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2023-09-25T16:46:17Z</cp:lastPrinted>
  <dcterms:created xsi:type="dcterms:W3CDTF">2021-08-29T08:18:19Z</dcterms:created>
  <dcterms:modified xsi:type="dcterms:W3CDTF">2023-12-18T16:37:17Z</dcterms:modified>
</cp:coreProperties>
</file>